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xl/persons/person.xml" ContentType="application/vnd.ms-excel.person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codeName="ThisWorkbook"/>
  <mc:AlternateContent xmlns:mc="http://schemas.openxmlformats.org/markup-compatibility/2006">
    <mc:Choice Requires="x15">
      <x15ac:absPath xmlns:x15ac="http://schemas.microsoft.com/office/spreadsheetml/2010/11/ac" url="C:\Users\user\OneDrive\Desktop\ショートカット\●第42回若葉カップ県予選\"/>
    </mc:Choice>
  </mc:AlternateContent>
  <bookViews>
    <workbookView xWindow="0" yWindow="0" windowWidth="11685" windowHeight="11535" firstSheet="1" activeTab="1"/>
  </bookViews>
  <sheets>
    <sheet name="データ" sheetId="39" state="hidden" r:id="rId1"/>
    <sheet name="申込書共通情報" sheetId="8" r:id="rId2"/>
    <sheet name="男子" sheetId="41" r:id="rId3"/>
    <sheet name="女子" sheetId="38" r:id="rId4"/>
  </sheets>
  <definedNames>
    <definedName name="ERRふりがな区切">データ!$B$32</definedName>
    <definedName name="ERRふりがな未入力">データ!$B$31</definedName>
    <definedName name="ERR学年">データ!$B$33</definedName>
    <definedName name="ERR種目未選択">データ!$B$35</definedName>
    <definedName name="ERR審判資格">データ!$B$36</definedName>
    <definedName name="ERR選手区切">データ!$B$30</definedName>
    <definedName name="ERR選手未入力">データ!$B$29</definedName>
    <definedName name="ERR大会成績未選択">データ!$B$37</definedName>
    <definedName name="ERR登録番号">データ!$B$34</definedName>
    <definedName name="ERR必須入力">データ!$B$28</definedName>
    <definedName name="オープン参加">データ!$B$15:$B$15</definedName>
    <definedName name="チーム種別">データ!$B$17:$B$23</definedName>
    <definedName name="学年">データ!$B$5:$B$12</definedName>
    <definedName name="学年変換">データ!$B$5:$C$12</definedName>
    <definedName name="競技種目">データ!$B$39:$B$46</definedName>
    <definedName name="区切文字">データ!$B$25:$B$26</definedName>
    <definedName name="種目">データ!$B$2:$B$3</definedName>
    <definedName name="成績">データ!$B$48:$B$51</definedName>
  </definedNames>
  <calcPr calcId="152511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schemas.openxmlformats.org/spreadsheetml/2006/main">
  <c r="Q19" i="38" l="1"/>
  <c r="T19" i="38" s="1"/>
  <c r="O19" i="38"/>
  <c r="N19" i="38"/>
  <c r="T18" i="38"/>
  <c r="Q18" i="38"/>
  <c r="S18" i="38" s="1"/>
  <c r="O18" i="38"/>
  <c r="N18" i="38"/>
  <c r="T17" i="38"/>
  <c r="Q17" i="38"/>
  <c r="O17" i="38"/>
  <c r="N17" i="38"/>
  <c r="Q16" i="38"/>
  <c r="O16" i="38"/>
  <c r="N16" i="38"/>
  <c r="Q15" i="38"/>
  <c r="T15" i="38" s="1"/>
  <c r="O15" i="38"/>
  <c r="N15" i="38"/>
  <c r="T14" i="38"/>
  <c r="Q14" i="38"/>
  <c r="S14" i="38" s="1"/>
  <c r="O14" i="38"/>
  <c r="N14" i="38"/>
  <c r="T13" i="38"/>
  <c r="S13" i="38"/>
  <c r="Q13" i="38"/>
  <c r="R13" i="38" s="1"/>
  <c r="O13" i="38"/>
  <c r="N13" i="38"/>
  <c r="T12" i="38"/>
  <c r="S12" i="38"/>
  <c r="R12" i="38"/>
  <c r="Q12" i="38"/>
  <c r="U12" i="38" s="1"/>
  <c r="O12" i="38"/>
  <c r="N12" i="38"/>
  <c r="Q11" i="38"/>
  <c r="T11" i="38" s="1"/>
  <c r="O11" i="38"/>
  <c r="N11" i="38"/>
  <c r="T10" i="38"/>
  <c r="Q10" i="38"/>
  <c r="S10" i="38" s="1"/>
  <c r="O10" i="38"/>
  <c r="N10" i="38"/>
  <c r="T8" i="38"/>
  <c r="S8" i="38"/>
  <c r="Q8" i="38"/>
  <c r="R8" i="38" s="1"/>
  <c r="O8" i="38"/>
  <c r="N8" i="38"/>
  <c r="T7" i="38"/>
  <c r="S7" i="38"/>
  <c r="R7" i="38"/>
  <c r="Q7" i="38"/>
  <c r="U7" i="38" s="1"/>
  <c r="O7" i="38"/>
  <c r="N7" i="38"/>
  <c r="Q6" i="38"/>
  <c r="T6" i="38" s="1"/>
  <c r="O6" i="38"/>
  <c r="N6" i="38"/>
  <c r="T19" i="41"/>
  <c r="S19" i="41"/>
  <c r="Q19" i="41"/>
  <c r="R19" i="41" s="1"/>
  <c r="O19" i="41"/>
  <c r="N19" i="41"/>
  <c r="U19" i="41" s="1"/>
  <c r="T18" i="41"/>
  <c r="S18" i="41"/>
  <c r="R18" i="41"/>
  <c r="Q18" i="41"/>
  <c r="U18" i="41" s="1"/>
  <c r="O18" i="41"/>
  <c r="N18" i="41"/>
  <c r="Q17" i="41"/>
  <c r="T17" i="41" s="1"/>
  <c r="O17" i="41"/>
  <c r="N17" i="41"/>
  <c r="T16" i="41"/>
  <c r="Q16" i="41"/>
  <c r="O16" i="41"/>
  <c r="N16" i="41"/>
  <c r="Q15" i="41"/>
  <c r="T15" i="41" s="1"/>
  <c r="O15" i="41"/>
  <c r="N15" i="41"/>
  <c r="T14" i="41"/>
  <c r="S14" i="41"/>
  <c r="R14" i="41"/>
  <c r="Q14" i="41"/>
  <c r="U14" i="41" s="1"/>
  <c r="O14" i="41"/>
  <c r="N14" i="41"/>
  <c r="Q13" i="41"/>
  <c r="T13" i="41" s="1"/>
  <c r="O13" i="41"/>
  <c r="N13" i="41"/>
  <c r="T12" i="41"/>
  <c r="Q12" i="41"/>
  <c r="S12" i="41" s="1"/>
  <c r="O12" i="41"/>
  <c r="N12" i="41"/>
  <c r="T11" i="41"/>
  <c r="S11" i="41"/>
  <c r="Q11" i="41"/>
  <c r="R11" i="41" s="1"/>
  <c r="O11" i="41"/>
  <c r="N11" i="41"/>
  <c r="T10" i="41"/>
  <c r="Q10" i="41"/>
  <c r="S10" i="41" s="1"/>
  <c r="O10" i="41"/>
  <c r="N10" i="41"/>
  <c r="Q8" i="41"/>
  <c r="T8" i="41" s="1"/>
  <c r="O8" i="41"/>
  <c r="N8" i="41"/>
  <c r="Q7" i="41"/>
  <c r="S7" i="41" s="1"/>
  <c r="O7" i="41"/>
  <c r="N7" i="41"/>
  <c r="T6" i="41"/>
  <c r="Q6" i="41"/>
  <c r="R6" i="41" s="1"/>
  <c r="O6" i="41"/>
  <c r="N6" i="41"/>
  <c r="Q21" i="41"/>
  <c r="R21" i="41" s="1"/>
  <c r="R21" i="38"/>
  <c r="Q21" i="38"/>
  <c r="B18" i="38"/>
  <c r="B17" i="38"/>
  <c r="B18" i="41"/>
  <c r="B19" i="38"/>
  <c r="L11" i="38" a="1"/>
  <c r="L11" i="38"/>
  <c r="M11" i="38" a="1"/>
  <c r="M11" i="38" s="1"/>
  <c r="P11" i="38"/>
  <c r="L12" i="38" a="1"/>
  <c r="L12" i="38" s="1"/>
  <c r="M12" i="38" a="1"/>
  <c r="M12" i="38"/>
  <c r="P12" i="38"/>
  <c r="L13" i="38" a="1"/>
  <c r="L13" i="38" s="1"/>
  <c r="M13" i="38" a="1"/>
  <c r="M13" i="38" s="1"/>
  <c r="P13" i="38"/>
  <c r="L14" i="38" a="1"/>
  <c r="L14" i="38" s="1"/>
  <c r="M14" i="38" a="1"/>
  <c r="M14" i="38" s="1"/>
  <c r="P14" i="38"/>
  <c r="L15" i="38" a="1"/>
  <c r="L15" i="38" s="1"/>
  <c r="M15" i="38" a="1"/>
  <c r="M15" i="38"/>
  <c r="P15" i="38"/>
  <c r="L16" i="38" a="1"/>
  <c r="L16" i="38" s="1"/>
  <c r="M16" i="38" a="1"/>
  <c r="M16" i="38" s="1"/>
  <c r="P16" i="38"/>
  <c r="L17" i="38" a="1"/>
  <c r="L17" i="38" s="1"/>
  <c r="M17" i="38" a="1"/>
  <c r="M17" i="38"/>
  <c r="S17" i="38" s="1"/>
  <c r="P17" i="38"/>
  <c r="L18" i="38" a="1"/>
  <c r="L18" i="38" s="1"/>
  <c r="M18" i="38" a="1"/>
  <c r="M18" i="38"/>
  <c r="P18" i="38"/>
  <c r="L19" i="38" a="1"/>
  <c r="L19" i="38" s="1"/>
  <c r="M19" i="38" a="1"/>
  <c r="M19" i="38"/>
  <c r="P19" i="38"/>
  <c r="L21" i="41" a="1"/>
  <c r="L21" i="41" s="1"/>
  <c r="P19" i="41"/>
  <c r="M19" i="41" a="1"/>
  <c r="M19" i="41" s="1"/>
  <c r="L19" i="41"/>
  <c r="L19" i="41" a="1"/>
  <c r="P18" i="41"/>
  <c r="M18" i="41" a="1"/>
  <c r="M18" i="41" s="1"/>
  <c r="L18" i="41" a="1"/>
  <c r="L18" i="41" s="1"/>
  <c r="P17" i="41"/>
  <c r="M17" i="41" a="1"/>
  <c r="M17" i="41" s="1"/>
  <c r="L17" i="41" a="1"/>
  <c r="L17" i="41" s="1"/>
  <c r="P16" i="41"/>
  <c r="M16" i="41" a="1"/>
  <c r="M16" i="41" s="1"/>
  <c r="L16" i="41" a="1"/>
  <c r="L16" i="41" s="1"/>
  <c r="P15" i="41"/>
  <c r="M15" i="41" a="1"/>
  <c r="M15" i="41" s="1"/>
  <c r="L15" i="41" a="1"/>
  <c r="L15" i="41" s="1"/>
  <c r="P14" i="41"/>
  <c r="M14" i="41" a="1"/>
  <c r="M14" i="41" s="1"/>
  <c r="L14" i="41" a="1"/>
  <c r="L14" i="41" s="1"/>
  <c r="P13" i="41"/>
  <c r="M13" i="41"/>
  <c r="M13" i="41" a="1"/>
  <c r="L13" i="41" a="1"/>
  <c r="L13" i="41" s="1"/>
  <c r="P12" i="41"/>
  <c r="M12" i="41" a="1"/>
  <c r="M12" i="41" s="1"/>
  <c r="L12" i="41" a="1"/>
  <c r="L12" i="41" s="1"/>
  <c r="P11" i="41"/>
  <c r="M11" i="41" a="1"/>
  <c r="M11" i="41" s="1"/>
  <c r="L11" i="41"/>
  <c r="L11" i="41" a="1"/>
  <c r="P10" i="41"/>
  <c r="M10" i="41" a="1"/>
  <c r="M10" i="41" s="1"/>
  <c r="L10" i="41" a="1"/>
  <c r="L10" i="41" s="1"/>
  <c r="I9" i="41"/>
  <c r="G9" i="41" s="1"/>
  <c r="P8" i="41"/>
  <c r="M8" i="41" a="1"/>
  <c r="M8" i="41" s="1"/>
  <c r="L8" i="41"/>
  <c r="L8" i="41" a="1"/>
  <c r="P7" i="41"/>
  <c r="M7" i="41" a="1"/>
  <c r="M7" i="41" s="1"/>
  <c r="L7" i="41" a="1"/>
  <c r="L7" i="41" s="1"/>
  <c r="P6" i="41"/>
  <c r="M6" i="41" a="1"/>
  <c r="M6" i="41" s="1"/>
  <c r="L6" i="41" a="1"/>
  <c r="L6" i="41" s="1"/>
  <c r="I5" i="41"/>
  <c r="G5" i="41" s="1"/>
  <c r="E3" i="41"/>
  <c r="V2" i="41"/>
  <c r="U2" i="41"/>
  <c r="T2" i="41"/>
  <c r="S2" i="41"/>
  <c r="R2" i="41"/>
  <c r="Q2" i="41"/>
  <c r="P2" i="41"/>
  <c r="O2" i="41"/>
  <c r="T7" i="41" l="1"/>
  <c r="S6" i="41"/>
  <c r="R10" i="41"/>
  <c r="U10" i="41"/>
  <c r="S16" i="41"/>
  <c r="R17" i="38"/>
  <c r="U16" i="38"/>
  <c r="R16" i="38"/>
  <c r="S16" i="38"/>
  <c r="T16" i="38"/>
  <c r="R15" i="41"/>
  <c r="S15" i="41"/>
  <c r="U8" i="41"/>
  <c r="U13" i="41"/>
  <c r="U17" i="41"/>
  <c r="U6" i="38"/>
  <c r="U11" i="38"/>
  <c r="U15" i="38"/>
  <c r="U7" i="41"/>
  <c r="R8" i="41"/>
  <c r="B8" i="41" s="1"/>
  <c r="U12" i="41"/>
  <c r="R13" i="41"/>
  <c r="U16" i="41"/>
  <c r="B16" i="41" s="1"/>
  <c r="R17" i="41"/>
  <c r="R6" i="38"/>
  <c r="U10" i="38"/>
  <c r="R11" i="38"/>
  <c r="U14" i="38"/>
  <c r="R15" i="38"/>
  <c r="U18" i="38"/>
  <c r="R19" i="38"/>
  <c r="U19" i="38"/>
  <c r="U6" i="41"/>
  <c r="R7" i="41"/>
  <c r="B7" i="41" s="1"/>
  <c r="S8" i="41"/>
  <c r="U11" i="41"/>
  <c r="R12" i="41"/>
  <c r="S13" i="41"/>
  <c r="U15" i="41"/>
  <c r="R16" i="41"/>
  <c r="S17" i="41"/>
  <c r="S6" i="38"/>
  <c r="U8" i="38"/>
  <c r="R10" i="38"/>
  <c r="S11" i="38"/>
  <c r="U13" i="38"/>
  <c r="R14" i="38"/>
  <c r="S15" i="38"/>
  <c r="U17" i="38"/>
  <c r="R18" i="38"/>
  <c r="S19" i="38"/>
  <c r="B17" i="41"/>
  <c r="B11" i="41"/>
  <c r="B19" i="41"/>
  <c r="B12" i="41"/>
  <c r="B7" i="38"/>
  <c r="B8" i="38"/>
  <c r="M2" i="41"/>
  <c r="M4" i="41" s="1"/>
  <c r="N2" i="41"/>
  <c r="L2" i="41"/>
  <c r="L4" i="41" s="1"/>
  <c r="B21" i="41"/>
  <c r="K2" i="41" s="1"/>
  <c r="K4" i="41" s="1"/>
  <c r="B15" i="41" l="1"/>
  <c r="B6" i="41"/>
  <c r="B14" i="41"/>
  <c r="B10" i="41"/>
  <c r="B13" i="41"/>
  <c r="J2" i="41" l="1"/>
  <c r="J4" i="41" s="1"/>
  <c r="E2" i="41" s="1"/>
  <c r="L21" i="38" l="1" a="1"/>
  <c r="L21" i="38" s="1"/>
  <c r="P10" i="38"/>
  <c r="M10" i="38" a="1"/>
  <c r="M10" i="38" s="1"/>
  <c r="L10" i="38" a="1"/>
  <c r="L10" i="38" s="1"/>
  <c r="I9" i="38"/>
  <c r="G9" i="38" s="1"/>
  <c r="P8" i="38"/>
  <c r="M8" i="38" a="1"/>
  <c r="M8" i="38" s="1"/>
  <c r="L8" i="38" a="1"/>
  <c r="L8" i="38" s="1"/>
  <c r="P7" i="38"/>
  <c r="M7" i="38" a="1"/>
  <c r="M7" i="38" s="1"/>
  <c r="L7" i="38" a="1"/>
  <c r="L7" i="38" s="1"/>
  <c r="P6" i="38"/>
  <c r="M6" i="38" a="1"/>
  <c r="M6" i="38" s="1"/>
  <c r="L6" i="38" a="1"/>
  <c r="L6" i="38" s="1"/>
  <c r="I5" i="38"/>
  <c r="G5" i="38" s="1"/>
  <c r="E3" i="38"/>
  <c r="V2" i="38"/>
  <c r="U2" i="38"/>
  <c r="T2" i="38"/>
  <c r="S2" i="38"/>
  <c r="R2" i="38"/>
  <c r="Q2" i="38"/>
  <c r="P2" i="38"/>
  <c r="O2" i="38"/>
  <c r="B21" i="38" l="1"/>
  <c r="K2" i="38" s="1"/>
  <c r="K4" i="38" s="1"/>
  <c r="M2" i="38"/>
  <c r="M4" i="38" s="1"/>
  <c r="L2" i="38"/>
  <c r="L4" i="38" s="1"/>
  <c r="N2" i="38"/>
  <c r="B14" i="38" l="1"/>
  <c r="B13" i="38"/>
  <c r="B11" i="38"/>
  <c r="B12" i="38"/>
  <c r="B16" i="38"/>
  <c r="B15" i="38"/>
  <c r="B10" i="38"/>
  <c r="B6" i="38"/>
  <c r="J2" i="38" l="1"/>
  <c r="J4" i="38" s="1"/>
  <c r="E2" i="38" s="1"/>
</calcChain>
</file>

<file path=xl/sharedStrings.xml><?xml version="1.0" encoding="utf-8"?>
<sst xmlns="http://schemas.openxmlformats.org/spreadsheetml/2006/main" count="124" uniqueCount="75">
  <si>
    <t>クラブ名</t>
    <rPh sb="3" eb="4">
      <t>メイ</t>
    </rPh>
    <phoneticPr fontId="1"/>
  </si>
  <si>
    <t>申込責任者</t>
    <rPh sb="0" eb="2">
      <t>モウシコミ</t>
    </rPh>
    <rPh sb="2" eb="5">
      <t>セキニンシャ</t>
    </rPh>
    <phoneticPr fontId="1"/>
  </si>
  <si>
    <t>大会名</t>
    <rPh sb="0" eb="2">
      <t>タイカイ</t>
    </rPh>
    <rPh sb="2" eb="3">
      <t>メイ</t>
    </rPh>
    <phoneticPr fontId="1"/>
  </si>
  <si>
    <t>監督</t>
    <rPh sb="0" eb="2">
      <t>カントク</t>
    </rPh>
    <phoneticPr fontId="1"/>
  </si>
  <si>
    <t>コーチ</t>
    <phoneticPr fontId="1"/>
  </si>
  <si>
    <t>学年</t>
    <rPh sb="0" eb="2">
      <t>ガクネン</t>
    </rPh>
    <phoneticPr fontId="1"/>
  </si>
  <si>
    <t>Ａ</t>
    <phoneticPr fontId="1"/>
  </si>
  <si>
    <t>Ｂ</t>
    <phoneticPr fontId="1"/>
  </si>
  <si>
    <t>Ｃ</t>
    <phoneticPr fontId="1"/>
  </si>
  <si>
    <t>Ｄ</t>
    <phoneticPr fontId="1"/>
  </si>
  <si>
    <t>Ｅ</t>
    <phoneticPr fontId="1"/>
  </si>
  <si>
    <t>種 目</t>
    <rPh sb="0" eb="1">
      <t>シュ</t>
    </rPh>
    <rPh sb="2" eb="3">
      <t>メ</t>
    </rPh>
    <phoneticPr fontId="1"/>
  </si>
  <si>
    <t>チーム</t>
    <phoneticPr fontId="1"/>
  </si>
  <si>
    <t>　</t>
    <phoneticPr fontId="1"/>
  </si>
  <si>
    <t xml:space="preserve"> 半角スペース</t>
    <rPh sb="1" eb="3">
      <t>ハンカク</t>
    </rPh>
    <phoneticPr fontId="1"/>
  </si>
  <si>
    <t xml:space="preserve"> 全角スペース</t>
    <rPh sb="1" eb="3">
      <t>ゼンカク</t>
    </rPh>
    <phoneticPr fontId="1"/>
  </si>
  <si>
    <t>男子</t>
    <rPh sb="0" eb="2">
      <t>ダンシ</t>
    </rPh>
    <phoneticPr fontId="1"/>
  </si>
  <si>
    <t>女子</t>
    <rPh sb="0" eb="2">
      <t>ジョシ</t>
    </rPh>
    <phoneticPr fontId="1"/>
  </si>
  <si>
    <t xml:space="preserve"> </t>
    <phoneticPr fontId="1"/>
  </si>
  <si>
    <t>氏名欄の空白</t>
    <rPh sb="0" eb="3">
      <t>シメイラン</t>
    </rPh>
    <rPh sb="4" eb="6">
      <t>クウハク</t>
    </rPh>
    <phoneticPr fontId="1"/>
  </si>
  <si>
    <t>ふりがな欄の空白</t>
    <rPh sb="4" eb="5">
      <t>ラン</t>
    </rPh>
    <rPh sb="6" eb="8">
      <t>クウハク</t>
    </rPh>
    <phoneticPr fontId="1"/>
  </si>
  <si>
    <t>氏名欄のチェック</t>
    <rPh sb="0" eb="3">
      <t>シメイラン</t>
    </rPh>
    <phoneticPr fontId="1"/>
  </si>
  <si>
    <t>ふりがな欄のチェック</t>
    <rPh sb="4" eb="5">
      <t>ラン</t>
    </rPh>
    <phoneticPr fontId="1"/>
  </si>
  <si>
    <t>学年チェック</t>
    <rPh sb="0" eb="2">
      <t>ガクネン</t>
    </rPh>
    <phoneticPr fontId="1"/>
  </si>
  <si>
    <t>登録番号数値</t>
    <rPh sb="0" eb="4">
      <t>トウロクバンゴウ</t>
    </rPh>
    <rPh sb="4" eb="6">
      <t>スウチ</t>
    </rPh>
    <phoneticPr fontId="1"/>
  </si>
  <si>
    <t>登録番号10桁</t>
    <rPh sb="0" eb="4">
      <t>トウロクバンゴウ</t>
    </rPh>
    <rPh sb="6" eb="7">
      <t>ケタ</t>
    </rPh>
    <phoneticPr fontId="1"/>
  </si>
  <si>
    <t>登録番号申請中</t>
    <rPh sb="0" eb="2">
      <t>トウロク</t>
    </rPh>
    <rPh sb="2" eb="4">
      <t>バンゴウ</t>
    </rPh>
    <rPh sb="4" eb="7">
      <t>シンセイチュウ</t>
    </rPh>
    <phoneticPr fontId="1"/>
  </si>
  <si>
    <t>登録番号チェック</t>
    <rPh sb="0" eb="4">
      <t>トウロクバンゴウ</t>
    </rPh>
    <phoneticPr fontId="1"/>
  </si>
  <si>
    <t>入力有無</t>
    <rPh sb="0" eb="4">
      <t>ニュウリョクウム</t>
    </rPh>
    <phoneticPr fontId="1"/>
  </si>
  <si>
    <t>判定</t>
    <rPh sb="0" eb="2">
      <t>ハンテイ</t>
    </rPh>
    <phoneticPr fontId="1"/>
  </si>
  <si>
    <t>電話番号 or メールアドレス</t>
    <rPh sb="0" eb="2">
      <t>デンワ</t>
    </rPh>
    <rPh sb="2" eb="4">
      <t>バンゴウ</t>
    </rPh>
    <phoneticPr fontId="1"/>
  </si>
  <si>
    <t>4年生以下</t>
    <rPh sb="1" eb="3">
      <t>ネンセイ</t>
    </rPh>
    <rPh sb="3" eb="5">
      <t>イカ</t>
    </rPh>
    <phoneticPr fontId="1"/>
  </si>
  <si>
    <t>5年生以下</t>
    <rPh sb="1" eb="5">
      <t>ネンセイイカ</t>
    </rPh>
    <phoneticPr fontId="1"/>
  </si>
  <si>
    <t>6年生</t>
    <rPh sb="1" eb="3">
      <t>ネンセイ</t>
    </rPh>
    <phoneticPr fontId="1"/>
  </si>
  <si>
    <t>5年生</t>
    <rPh sb="1" eb="3">
      <t>ネンセイ</t>
    </rPh>
    <phoneticPr fontId="1"/>
  </si>
  <si>
    <t>4年生</t>
    <rPh sb="1" eb="3">
      <t>ネンセイ</t>
    </rPh>
    <phoneticPr fontId="1"/>
  </si>
  <si>
    <t>3年生</t>
    <rPh sb="1" eb="3">
      <t>ネンセイ</t>
    </rPh>
    <phoneticPr fontId="1"/>
  </si>
  <si>
    <t>2年生</t>
    <rPh sb="1" eb="3">
      <t>ネンセイ</t>
    </rPh>
    <phoneticPr fontId="1"/>
  </si>
  <si>
    <t>1年生</t>
    <rPh sb="1" eb="3">
      <t>ネンセイ</t>
    </rPh>
    <phoneticPr fontId="1"/>
  </si>
  <si>
    <t>全員</t>
    <rPh sb="0" eb="2">
      <t>ゼンイン</t>
    </rPh>
    <phoneticPr fontId="1"/>
  </si>
  <si>
    <t>NG</t>
    <phoneticPr fontId="1"/>
  </si>
  <si>
    <t>オープン参加男子</t>
    <rPh sb="4" eb="6">
      <t>サンカ</t>
    </rPh>
    <rPh sb="6" eb="8">
      <t>ダンシ</t>
    </rPh>
    <phoneticPr fontId="1"/>
  </si>
  <si>
    <t>オープン参加女子</t>
    <rPh sb="4" eb="6">
      <t>サンカ</t>
    </rPh>
    <rPh sb="6" eb="8">
      <t>ジョシ</t>
    </rPh>
    <phoneticPr fontId="1"/>
  </si>
  <si>
    <t>帯同審判員</t>
    <rPh sb="0" eb="5">
      <t>タイドウシンパンイン</t>
    </rPh>
    <phoneticPr fontId="1"/>
  </si>
  <si>
    <r>
      <t>申込チーム数</t>
    </r>
    <r>
      <rPr>
        <b/>
        <sz val="14"/>
        <rFont val="Meiryo UI"/>
        <family val="3"/>
        <charset val="128"/>
      </rPr>
      <t>(各種目の申込チーム数を</t>
    </r>
    <r>
      <rPr>
        <b/>
        <sz val="14"/>
        <color rgb="FFFF0000"/>
        <rFont val="Meiryo UI"/>
        <family val="3"/>
        <charset val="128"/>
      </rPr>
      <t>入力してください</t>
    </r>
    <r>
      <rPr>
        <b/>
        <sz val="14"/>
        <rFont val="Meiryo UI"/>
        <family val="3"/>
        <charset val="128"/>
      </rPr>
      <t>)</t>
    </r>
    <rPh sb="0" eb="2">
      <t>モウシコミ</t>
    </rPh>
    <rPh sb="5" eb="6">
      <t>スウ</t>
    </rPh>
    <rPh sb="7" eb="10">
      <t>カクシュモク</t>
    </rPh>
    <rPh sb="11" eb="13">
      <t>モウシコミ</t>
    </rPh>
    <rPh sb="16" eb="17">
      <t>スウ</t>
    </rPh>
    <rPh sb="18" eb="20">
      <t>ニュウリョク</t>
    </rPh>
    <phoneticPr fontId="1"/>
  </si>
  <si>
    <t>省略 省略</t>
    <rPh sb="0" eb="2">
      <t>ショウリャク</t>
    </rPh>
    <rPh sb="3" eb="5">
      <t>ショウリャク</t>
    </rPh>
    <phoneticPr fontId="1"/>
  </si>
  <si>
    <t>オープン参加</t>
    <phoneticPr fontId="1"/>
  </si>
  <si>
    <t>年長</t>
    <rPh sb="0" eb="2">
      <t>ネンチョウ</t>
    </rPh>
    <phoneticPr fontId="1"/>
  </si>
  <si>
    <t>年中</t>
    <rPh sb="0" eb="2">
      <t>ネンチュウ</t>
    </rPh>
    <phoneticPr fontId="1"/>
  </si>
  <si>
    <t>審判資格</t>
    <rPh sb="0" eb="4">
      <t>シンパンシカク</t>
    </rPh>
    <phoneticPr fontId="1"/>
  </si>
  <si>
    <r>
      <t>氏    名</t>
    </r>
    <r>
      <rPr>
        <sz val="16"/>
        <rFont val="Meiryo UI"/>
        <family val="3"/>
        <charset val="128"/>
      </rPr>
      <t xml:space="preserve">
</t>
    </r>
    <r>
      <rPr>
        <sz val="11"/>
        <rFont val="Meiryo UI"/>
        <family val="3"/>
        <charset val="128"/>
      </rPr>
      <t>(例：石川　一本)</t>
    </r>
    <rPh sb="0" eb="1">
      <t>シ</t>
    </rPh>
    <rPh sb="5" eb="6">
      <t>ナ</t>
    </rPh>
    <rPh sb="8" eb="9">
      <t>レイ</t>
    </rPh>
    <rPh sb="10" eb="12">
      <t>イシカワ</t>
    </rPh>
    <rPh sb="13" eb="15">
      <t>イッポン</t>
    </rPh>
    <phoneticPr fontId="1"/>
  </si>
  <si>
    <r>
      <t>ふりがな</t>
    </r>
    <r>
      <rPr>
        <sz val="16"/>
        <rFont val="Meiryo UI"/>
        <family val="3"/>
        <charset val="128"/>
      </rPr>
      <t xml:space="preserve">
</t>
    </r>
    <r>
      <rPr>
        <sz val="11"/>
        <rFont val="Meiryo UI"/>
        <family val="3"/>
        <charset val="128"/>
      </rPr>
      <t>(例：いしかわ　かずもと)</t>
    </r>
    <rPh sb="6" eb="7">
      <t>レイ</t>
    </rPh>
    <phoneticPr fontId="1"/>
  </si>
  <si>
    <t>オープン参加</t>
    <rPh sb="4" eb="6">
      <t>サンカ</t>
    </rPh>
    <phoneticPr fontId="1"/>
  </si>
  <si>
    <t>入力必須</t>
    <rPh sb="0" eb="2">
      <t>ニュウリョク</t>
    </rPh>
    <rPh sb="2" eb="4">
      <t>ヒッス</t>
    </rPh>
    <phoneticPr fontId="1"/>
  </si>
  <si>
    <t>選手名は空文字で区切る</t>
    <rPh sb="0" eb="2">
      <t>センシュ</t>
    </rPh>
    <rPh sb="2" eb="3">
      <t>メイ</t>
    </rPh>
    <rPh sb="4" eb="5">
      <t>カラ</t>
    </rPh>
    <rPh sb="5" eb="7">
      <t>モジ</t>
    </rPh>
    <rPh sb="8" eb="10">
      <t>クギ</t>
    </rPh>
    <phoneticPr fontId="1"/>
  </si>
  <si>
    <t>ふりがなは空文字で区切る</t>
    <rPh sb="5" eb="6">
      <t>カラ</t>
    </rPh>
    <rPh sb="6" eb="8">
      <t>モジ</t>
    </rPh>
    <rPh sb="9" eb="11">
      <t>クギ</t>
    </rPh>
    <phoneticPr fontId="1"/>
  </si>
  <si>
    <t>学年エラー</t>
    <rPh sb="0" eb="2">
      <t>ガクネン</t>
    </rPh>
    <phoneticPr fontId="1"/>
  </si>
  <si>
    <t>個人登録番号エラー</t>
    <rPh sb="0" eb="2">
      <t>コジン</t>
    </rPh>
    <rPh sb="2" eb="4">
      <t>トウロク</t>
    </rPh>
    <rPh sb="4" eb="6">
      <t>バンゴウ</t>
    </rPh>
    <phoneticPr fontId="1"/>
  </si>
  <si>
    <t>種目未選択</t>
    <rPh sb="0" eb="2">
      <t>シュモク</t>
    </rPh>
    <rPh sb="2" eb="3">
      <t>ミ</t>
    </rPh>
    <rPh sb="3" eb="5">
      <t>センタク</t>
    </rPh>
    <phoneticPr fontId="1"/>
  </si>
  <si>
    <t>大会成績未選択</t>
    <rPh sb="0" eb="2">
      <t>タイカイ</t>
    </rPh>
    <rPh sb="2" eb="4">
      <t>セイセキ</t>
    </rPh>
    <rPh sb="4" eb="5">
      <t>ミ</t>
    </rPh>
    <rPh sb="5" eb="7">
      <t>センタク</t>
    </rPh>
    <phoneticPr fontId="1"/>
  </si>
  <si>
    <t>５男</t>
    <rPh sb="1" eb="2">
      <t>オトコ</t>
    </rPh>
    <phoneticPr fontId="1"/>
  </si>
  <si>
    <t>４男</t>
    <rPh sb="1" eb="2">
      <t>オトコ</t>
    </rPh>
    <phoneticPr fontId="1"/>
  </si>
  <si>
    <t>３男</t>
    <rPh sb="1" eb="2">
      <t>オトコ</t>
    </rPh>
    <phoneticPr fontId="1"/>
  </si>
  <si>
    <t>１・２男</t>
    <rPh sb="3" eb="4">
      <t>オトコ</t>
    </rPh>
    <phoneticPr fontId="1"/>
  </si>
  <si>
    <t>５女</t>
    <rPh sb="1" eb="2">
      <t>オンナ</t>
    </rPh>
    <phoneticPr fontId="1"/>
  </si>
  <si>
    <t>４女</t>
    <phoneticPr fontId="1"/>
  </si>
  <si>
    <t>３女</t>
    <phoneticPr fontId="1"/>
  </si>
  <si>
    <t>１・２女</t>
    <phoneticPr fontId="1"/>
  </si>
  <si>
    <t>優勝</t>
    <rPh sb="0" eb="2">
      <t>ユウショウ</t>
    </rPh>
    <phoneticPr fontId="1"/>
  </si>
  <si>
    <t>２位</t>
    <rPh sb="1" eb="2">
      <t>イ</t>
    </rPh>
    <phoneticPr fontId="1"/>
  </si>
  <si>
    <t>ベスト４</t>
    <phoneticPr fontId="1"/>
  </si>
  <si>
    <t>ベスト８</t>
    <phoneticPr fontId="1"/>
  </si>
  <si>
    <t>選手名が未入力</t>
    <rPh sb="0" eb="2">
      <t>センシュ</t>
    </rPh>
    <rPh sb="2" eb="3">
      <t>メイ</t>
    </rPh>
    <rPh sb="4" eb="7">
      <t>ミニュウリョク</t>
    </rPh>
    <phoneticPr fontId="1"/>
  </si>
  <si>
    <t>ふりがなが未入力</t>
    <rPh sb="5" eb="8">
      <t>ミニュウリョク</t>
    </rPh>
    <phoneticPr fontId="1"/>
  </si>
  <si>
    <t>審判資格が未入力</t>
    <rPh sb="0" eb="4">
      <t>シンパンシカク</t>
    </rPh>
    <rPh sb="5" eb="8">
      <t>ミニュウリョク</t>
    </rPh>
    <phoneticPr fontId="1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</si>
</sst>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4">
    <numFmt numFmtId="176" formatCode="0_ "/>
    <numFmt numFmtId="177" formatCode="&quot;第&quot;#&quot;回 若葉カップ全国小学生バドミントン大会予選会&quot;"/>
    <numFmt numFmtId="178" formatCode="yy/mm/dd"/>
    <numFmt numFmtId="179" formatCode="&quot;Ver.&quot;#.#"/>
  </numFmts>
  <fonts count="15" x14ac:knownFonts="1">
    <font>
      <sz val="11"/>
      <color theme="1"/>
      <name val="ＭＳ Ｐゴシック"/>
      <family val="2"/>
      <charset val="128"/>
      <scheme val="minor"/>
    </font>
    <font>
      <sz val="6"/>
      <name val="ＭＳ Ｐゴシック"/>
      <family val="2"/>
      <charset val="128"/>
      <scheme val="minor"/>
    </font>
    <font>
      <sz val="11"/>
      <color theme="1"/>
      <name val="Meiryo UI"/>
      <family val="3"/>
      <charset val="128"/>
    </font>
    <font>
      <sz val="18"/>
      <color theme="1"/>
      <name val="Meiryo UI"/>
      <family val="3"/>
      <charset val="128"/>
    </font>
    <font>
      <sz val="18"/>
      <name val="Meiryo UI"/>
      <family val="3"/>
      <charset val="128"/>
    </font>
    <font>
      <sz val="18"/>
      <color theme="0"/>
      <name val="Meiryo UI"/>
      <family val="3"/>
      <charset val="128"/>
    </font>
    <font>
      <b/>
      <sz val="14"/>
      <color rgb="FFFF0000"/>
      <name val="Meiryo UI"/>
      <family val="3"/>
      <charset val="128"/>
    </font>
    <font>
      <sz val="16"/>
      <color rgb="FFFF0000"/>
      <name val="Meiryo UI"/>
      <family val="3"/>
      <charset val="128"/>
    </font>
    <font>
      <sz val="16"/>
      <name val="Meiryo UI"/>
      <family val="3"/>
      <charset val="128"/>
    </font>
    <font>
      <sz val="11"/>
      <name val="Meiryo UI"/>
      <family val="3"/>
      <charset val="128"/>
    </font>
    <font>
      <b/>
      <sz val="16"/>
      <color rgb="FFFF0000"/>
      <name val="Meiryo UI"/>
      <family val="3"/>
      <charset val="128"/>
    </font>
    <font>
      <b/>
      <sz val="14"/>
      <name val="Meiryo UI"/>
      <family val="3"/>
      <charset val="128"/>
    </font>
    <font>
      <sz val="12"/>
      <name val="Meiryo UI"/>
      <family val="3"/>
      <charset val="128"/>
    </font>
    <font>
      <sz val="14"/>
      <name val="Meiryo UI"/>
      <family val="3"/>
      <charset val="128"/>
    </font>
    <font>
      <sz val="16"/>
      <color theme="0"/>
      <name val="Meiryo UI"/>
      <family val="3"/>
      <charset val="128"/>
    </font>
  </fonts>
  <fills count="8">
    <fill>
      <patternFill patternType="none"/>
    </fill>
    <fill>
      <patternFill patternType="gray125"/>
    </fill>
    <fill>
      <patternFill patternType="solid">
        <fgColor rgb="FF92D050"/>
        <bgColor indexed="64"/>
      </patternFill>
    </fill>
    <fill>
      <patternFill patternType="solid">
        <fgColor theme="7" tint="0.59999389629810485"/>
        <bgColor indexed="64"/>
      </patternFill>
    </fill>
    <fill>
      <patternFill patternType="solid">
        <fgColor rgb="FF00B0F0"/>
        <bgColor indexed="64"/>
      </patternFill>
    </fill>
    <fill>
      <patternFill patternType="solid">
        <fgColor rgb="FFFF3399"/>
        <bgColor indexed="64"/>
      </patternFill>
    </fill>
    <fill>
      <patternFill patternType="solid">
        <fgColor theme="9" tint="0.59999389629810485"/>
        <bgColor indexed="64"/>
      </patternFill>
    </fill>
    <fill>
      <patternFill patternType="solid">
        <fgColor theme="5" tint="0.79998168889431442"/>
        <bgColor indexed="64"/>
      </patternFill>
    </fill>
  </fills>
  <borders count="27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 diagonalDown="1"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 style="thin">
        <color indexed="64"/>
      </diagonal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 diagonalDown="1"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 style="thin">
        <color indexed="64"/>
      </diagonal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 diagonalDown="1">
      <left style="thin">
        <color indexed="64"/>
      </left>
      <right style="thin">
        <color indexed="64"/>
      </right>
      <top style="medium">
        <color indexed="64"/>
      </top>
      <bottom/>
      <diagonal style="thin">
        <color indexed="64"/>
      </diagonal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/>
      <bottom/>
      <diagonal/>
    </border>
    <border diagonalDown="1">
      <left style="thin">
        <color indexed="64"/>
      </left>
      <right style="thin">
        <color indexed="64"/>
      </right>
      <top/>
      <bottom/>
      <diagonal style="thin">
        <color indexed="64"/>
      </diagonal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medium">
        <color indexed="64"/>
      </right>
      <top/>
      <bottom/>
      <diagonal/>
    </border>
  </borders>
  <cellStyleXfs count="1">
    <xf numFmtId="0" fontId="0" fillId="0" borderId="0">
      <alignment vertical="center"/>
    </xf>
  </cellStyleXfs>
  <cellXfs count="66">
    <xf numFmtId="0" fontId="0" fillId="0" borderId="0" xfId="0">
      <alignment vertical="center"/>
    </xf>
    <xf numFmtId="0" fontId="3" fillId="0" borderId="0" xfId="0" applyFont="1">
      <alignment vertical="center"/>
    </xf>
    <xf numFmtId="0" fontId="4" fillId="0" borderId="0" xfId="0" applyFont="1">
      <alignment vertical="center"/>
    </xf>
    <xf numFmtId="0" fontId="4" fillId="3" borderId="1" xfId="0" applyFont="1" applyFill="1" applyBorder="1">
      <alignment vertical="center"/>
    </xf>
    <xf numFmtId="0" fontId="7" fillId="0" borderId="0" xfId="0" applyFont="1" applyProtection="1">
      <alignment vertical="center"/>
      <protection hidden="1"/>
    </xf>
    <xf numFmtId="0" fontId="4" fillId="0" borderId="0" xfId="0" applyFont="1" applyAlignment="1">
      <alignment vertical="center" shrinkToFit="1"/>
    </xf>
    <xf numFmtId="0" fontId="3" fillId="0" borderId="0" xfId="0" applyFont="1" applyAlignment="1">
      <alignment vertical="center" shrinkToFit="1"/>
    </xf>
    <xf numFmtId="0" fontId="3" fillId="0" borderId="2" xfId="0" applyFont="1" applyBorder="1" applyAlignment="1" applyProtection="1">
      <alignment horizontal="right" vertical="center" shrinkToFit="1"/>
      <protection locked="0"/>
    </xf>
    <xf numFmtId="0" fontId="3" fillId="0" borderId="1" xfId="0" applyFont="1" applyBorder="1" applyAlignment="1" applyProtection="1">
      <alignment horizontal="right" vertical="center" shrinkToFit="1"/>
      <protection locked="0"/>
    </xf>
    <xf numFmtId="0" fontId="8" fillId="0" borderId="1" xfId="0" applyFont="1" applyBorder="1" applyProtection="1">
      <alignment vertical="center"/>
      <protection locked="0"/>
    </xf>
    <xf numFmtId="0" fontId="8" fillId="0" borderId="0" xfId="0" applyFont="1" applyProtection="1">
      <alignment vertical="center"/>
      <protection hidden="1"/>
    </xf>
    <xf numFmtId="49" fontId="8" fillId="0" borderId="0" xfId="0" applyNumberFormat="1" applyFont="1" applyProtection="1">
      <alignment vertical="center"/>
      <protection hidden="1"/>
    </xf>
    <xf numFmtId="0" fontId="8" fillId="0" borderId="1" xfId="0" applyFont="1" applyBorder="1" applyAlignment="1" applyProtection="1">
      <alignment horizontal="center" vertical="center"/>
      <protection hidden="1"/>
    </xf>
    <xf numFmtId="0" fontId="4" fillId="0" borderId="1" xfId="0" applyFont="1" applyBorder="1" applyAlignment="1" applyProtection="1">
      <alignment horizontal="center" vertical="center"/>
      <protection hidden="1"/>
    </xf>
    <xf numFmtId="0" fontId="8" fillId="0" borderId="1" xfId="0" applyFont="1" applyBorder="1" applyAlignment="1" applyProtection="1">
      <alignment vertical="center" shrinkToFit="1"/>
      <protection locked="0"/>
    </xf>
    <xf numFmtId="0" fontId="8" fillId="0" borderId="7" xfId="0" applyFont="1" applyBorder="1" applyProtection="1">
      <alignment vertical="center"/>
      <protection hidden="1"/>
    </xf>
    <xf numFmtId="0" fontId="8" fillId="0" borderId="8" xfId="0" applyFont="1" applyBorder="1" applyProtection="1">
      <alignment vertical="center"/>
      <protection hidden="1"/>
    </xf>
    <xf numFmtId="0" fontId="8" fillId="0" borderId="10" xfId="0" applyFont="1" applyBorder="1" applyProtection="1">
      <alignment vertical="center"/>
      <protection hidden="1"/>
    </xf>
    <xf numFmtId="0" fontId="4" fillId="0" borderId="11" xfId="0" applyFont="1" applyBorder="1" applyAlignment="1" applyProtection="1">
      <alignment horizontal="center" vertical="center"/>
      <protection hidden="1"/>
    </xf>
    <xf numFmtId="0" fontId="8" fillId="0" borderId="12" xfId="0" applyFont="1" applyBorder="1" applyProtection="1">
      <alignment vertical="center"/>
      <protection hidden="1"/>
    </xf>
    <xf numFmtId="0" fontId="8" fillId="0" borderId="13" xfId="0" applyFont="1" applyBorder="1" applyProtection="1">
      <alignment vertical="center"/>
      <protection hidden="1"/>
    </xf>
    <xf numFmtId="0" fontId="4" fillId="0" borderId="14" xfId="0" applyFont="1" applyBorder="1" applyAlignment="1" applyProtection="1">
      <alignment horizontal="center" vertical="center" shrinkToFit="1"/>
      <protection hidden="1"/>
    </xf>
    <xf numFmtId="0" fontId="4" fillId="0" borderId="14" xfId="0" applyFont="1" applyBorder="1" applyAlignment="1" applyProtection="1">
      <alignment horizontal="center" vertical="center"/>
      <protection hidden="1"/>
    </xf>
    <xf numFmtId="0" fontId="4" fillId="6" borderId="9" xfId="0" applyFont="1" applyFill="1" applyBorder="1" applyAlignment="1" applyProtection="1">
      <alignment horizontal="center" vertical="center" shrinkToFit="1"/>
      <protection hidden="1"/>
    </xf>
    <xf numFmtId="49" fontId="8" fillId="0" borderId="9" xfId="0" applyNumberFormat="1" applyFont="1" applyBorder="1" applyAlignment="1" applyProtection="1">
      <alignment horizontal="left" vertical="center"/>
      <protection locked="0"/>
    </xf>
    <xf numFmtId="49" fontId="8" fillId="0" borderId="8" xfId="0" applyNumberFormat="1" applyFont="1" applyBorder="1" applyAlignment="1" applyProtection="1">
      <alignment horizontal="left" vertical="center"/>
      <protection hidden="1"/>
    </xf>
    <xf numFmtId="49" fontId="8" fillId="0" borderId="18" xfId="0" applyNumberFormat="1" applyFont="1" applyBorder="1" applyAlignment="1" applyProtection="1">
      <alignment horizontal="center" vertical="center"/>
      <protection hidden="1"/>
    </xf>
    <xf numFmtId="179" fontId="2" fillId="0" borderId="0" xfId="0" applyNumberFormat="1" applyFont="1">
      <alignment vertical="center"/>
    </xf>
    <xf numFmtId="49" fontId="8" fillId="0" borderId="11" xfId="0" applyNumberFormat="1" applyFont="1" applyBorder="1" applyAlignment="1" applyProtection="1">
      <alignment horizontal="left" vertical="center" shrinkToFit="1"/>
      <protection locked="0"/>
    </xf>
    <xf numFmtId="49" fontId="8" fillId="0" borderId="1" xfId="0" applyNumberFormat="1" applyFont="1" applyBorder="1" applyAlignment="1" applyProtection="1">
      <alignment horizontal="left" vertical="center" shrinkToFit="1"/>
      <protection locked="0"/>
    </xf>
    <xf numFmtId="49" fontId="8" fillId="0" borderId="14" xfId="0" applyNumberFormat="1" applyFont="1" applyBorder="1" applyAlignment="1" applyProtection="1">
      <alignment horizontal="left" vertical="center" shrinkToFit="1"/>
      <protection locked="0"/>
    </xf>
    <xf numFmtId="176" fontId="8" fillId="0" borderId="11" xfId="0" applyNumberFormat="1" applyFont="1" applyBorder="1" applyAlignment="1" applyProtection="1">
      <alignment horizontal="center" vertical="center" shrinkToFit="1"/>
      <protection locked="0"/>
    </xf>
    <xf numFmtId="49" fontId="8" fillId="0" borderId="15" xfId="0" applyNumberFormat="1" applyFont="1" applyBorder="1" applyAlignment="1" applyProtection="1">
      <alignment horizontal="center" vertical="center" shrinkToFit="1"/>
      <protection locked="0"/>
    </xf>
    <xf numFmtId="176" fontId="8" fillId="0" borderId="1" xfId="0" applyNumberFormat="1" applyFont="1" applyBorder="1" applyAlignment="1" applyProtection="1">
      <alignment horizontal="center" vertical="center" shrinkToFit="1"/>
      <protection locked="0"/>
    </xf>
    <xf numFmtId="49" fontId="8" fillId="0" borderId="16" xfId="0" applyNumberFormat="1" applyFont="1" applyBorder="1" applyAlignment="1" applyProtection="1">
      <alignment horizontal="center" vertical="center" shrinkToFit="1"/>
      <protection locked="0"/>
    </xf>
    <xf numFmtId="176" fontId="8" fillId="0" borderId="14" xfId="0" applyNumberFormat="1" applyFont="1" applyBorder="1" applyAlignment="1" applyProtection="1">
      <alignment horizontal="center" vertical="center" shrinkToFit="1"/>
      <protection locked="0"/>
    </xf>
    <xf numFmtId="49" fontId="8" fillId="0" borderId="17" xfId="0" applyNumberFormat="1" applyFont="1" applyBorder="1" applyAlignment="1" applyProtection="1">
      <alignment horizontal="center" vertical="center" shrinkToFit="1"/>
      <protection locked="0"/>
    </xf>
    <xf numFmtId="0" fontId="3" fillId="3" borderId="1" xfId="0" applyFont="1" applyFill="1" applyBorder="1">
      <alignment vertical="center"/>
    </xf>
    <xf numFmtId="0" fontId="14" fillId="0" borderId="0" xfId="0" applyFont="1" applyProtection="1">
      <alignment vertical="center"/>
      <protection hidden="1"/>
    </xf>
    <xf numFmtId="0" fontId="13" fillId="0" borderId="19" xfId="0" applyFont="1" applyBorder="1" applyProtection="1">
      <alignment vertical="center"/>
      <protection hidden="1"/>
    </xf>
    <xf numFmtId="0" fontId="8" fillId="0" borderId="20" xfId="0" applyFont="1" applyBorder="1" applyProtection="1">
      <alignment vertical="center"/>
      <protection hidden="1"/>
    </xf>
    <xf numFmtId="0" fontId="13" fillId="0" borderId="21" xfId="0" applyFont="1" applyBorder="1" applyAlignment="1" applyProtection="1">
      <alignment horizontal="center" vertical="center" wrapText="1"/>
      <protection hidden="1"/>
    </xf>
    <xf numFmtId="0" fontId="12" fillId="0" borderId="21" xfId="0" applyFont="1" applyBorder="1" applyAlignment="1" applyProtection="1">
      <alignment horizontal="center" vertical="center"/>
      <protection hidden="1"/>
    </xf>
    <xf numFmtId="0" fontId="9" fillId="0" borderId="22" xfId="0" applyFont="1" applyBorder="1" applyAlignment="1" applyProtection="1">
      <alignment horizontal="center" vertical="center" wrapText="1"/>
      <protection hidden="1"/>
    </xf>
    <xf numFmtId="0" fontId="13" fillId="0" borderId="23" xfId="0" applyFont="1" applyBorder="1" applyProtection="1">
      <alignment vertical="center"/>
      <protection hidden="1"/>
    </xf>
    <xf numFmtId="0" fontId="8" fillId="0" borderId="24" xfId="0" applyFont="1" applyBorder="1" applyProtection="1">
      <alignment vertical="center"/>
      <protection hidden="1"/>
    </xf>
    <xf numFmtId="0" fontId="13" fillId="0" borderId="25" xfId="0" applyFont="1" applyBorder="1" applyAlignment="1" applyProtection="1">
      <alignment horizontal="center" vertical="center" wrapText="1"/>
      <protection hidden="1"/>
    </xf>
    <xf numFmtId="0" fontId="13" fillId="0" borderId="25" xfId="0" applyFont="1" applyBorder="1" applyAlignment="1" applyProtection="1">
      <alignment horizontal="center" vertical="center"/>
      <protection hidden="1"/>
    </xf>
    <xf numFmtId="0" fontId="9" fillId="0" borderId="26" xfId="0" applyFont="1" applyBorder="1" applyAlignment="1" applyProtection="1">
      <alignment horizontal="center" vertical="center" wrapText="1"/>
      <protection hidden="1"/>
    </xf>
    <xf numFmtId="178" fontId="13" fillId="0" borderId="11" xfId="0" applyNumberFormat="1" applyFont="1" applyBorder="1" applyAlignment="1" applyProtection="1">
      <alignment horizontal="center" vertical="center" shrinkToFit="1"/>
      <protection locked="0"/>
    </xf>
    <xf numFmtId="0" fontId="8" fillId="0" borderId="1" xfId="0" applyFont="1" applyBorder="1" applyAlignment="1" applyProtection="1">
      <alignment horizontal="center" vertical="center" shrinkToFit="1"/>
      <protection locked="0"/>
    </xf>
    <xf numFmtId="0" fontId="8" fillId="0" borderId="14" xfId="0" applyFont="1" applyBorder="1" applyAlignment="1" applyProtection="1">
      <alignment horizontal="center" vertical="center" shrinkToFit="1"/>
      <protection locked="0"/>
    </xf>
    <xf numFmtId="177" fontId="3" fillId="7" borderId="1" xfId="0" applyNumberFormat="1" applyFont="1" applyFill="1" applyBorder="1" applyAlignment="1" applyProtection="1">
      <alignment horizontal="left" vertical="center" shrinkToFit="1"/>
      <protection locked="0"/>
    </xf>
    <xf numFmtId="0" fontId="3" fillId="0" borderId="1" xfId="0" applyFont="1" applyBorder="1" applyAlignment="1" applyProtection="1">
      <alignment horizontal="left" vertical="center" shrinkToFit="1"/>
      <protection locked="0"/>
    </xf>
    <xf numFmtId="0" fontId="4" fillId="2" borderId="3" xfId="0" applyFont="1" applyFill="1" applyBorder="1" applyAlignment="1">
      <alignment horizontal="center" vertical="center" shrinkToFit="1"/>
    </xf>
    <xf numFmtId="0" fontId="4" fillId="2" borderId="4" xfId="0" applyFont="1" applyFill="1" applyBorder="1" applyAlignment="1">
      <alignment horizontal="center" vertical="center" shrinkToFit="1"/>
    </xf>
    <xf numFmtId="0" fontId="4" fillId="4" borderId="3" xfId="0" applyFont="1" applyFill="1" applyBorder="1" applyAlignment="1">
      <alignment horizontal="center" vertical="center" shrinkToFit="1"/>
    </xf>
    <xf numFmtId="0" fontId="4" fillId="4" borderId="4" xfId="0" applyFont="1" applyFill="1" applyBorder="1" applyAlignment="1">
      <alignment horizontal="center" vertical="center" shrinkToFit="1"/>
    </xf>
    <xf numFmtId="0" fontId="5" fillId="5" borderId="3" xfId="0" applyFont="1" applyFill="1" applyBorder="1" applyAlignment="1">
      <alignment horizontal="center" vertical="center" shrinkToFit="1"/>
    </xf>
    <xf numFmtId="0" fontId="5" fillId="5" borderId="4" xfId="0" applyFont="1" applyFill="1" applyBorder="1" applyAlignment="1">
      <alignment horizontal="center" vertical="center" shrinkToFit="1"/>
    </xf>
    <xf numFmtId="0" fontId="3" fillId="6" borderId="3" xfId="0" applyFont="1" applyFill="1" applyBorder="1" applyAlignment="1">
      <alignment horizontal="center" vertical="center" shrinkToFit="1"/>
    </xf>
    <xf numFmtId="0" fontId="3" fillId="6" borderId="5" xfId="0" applyFont="1" applyFill="1" applyBorder="1" applyAlignment="1">
      <alignment horizontal="center" vertical="center" shrinkToFit="1"/>
    </xf>
    <xf numFmtId="0" fontId="3" fillId="6" borderId="4" xfId="0" applyFont="1" applyFill="1" applyBorder="1" applyAlignment="1">
      <alignment horizontal="center" vertical="center" shrinkToFit="1"/>
    </xf>
    <xf numFmtId="0" fontId="10" fillId="0" borderId="6" xfId="0" applyFont="1" applyBorder="1" applyAlignment="1" applyProtection="1">
      <alignment horizontal="center" vertical="center" shrinkToFit="1"/>
      <protection hidden="1"/>
    </xf>
    <xf numFmtId="0" fontId="10" fillId="0" borderId="0" xfId="0" applyFont="1" applyAlignment="1" applyProtection="1">
      <alignment horizontal="center" vertical="center" shrinkToFit="1"/>
      <protection hidden="1"/>
    </xf>
    <xf numFmtId="0" fontId="9" fillId="7" borderId="0" xfId="0" applyFont="1" applyFill="1" applyAlignment="1" applyProtection="1">
      <alignment horizontal="left" vertical="top" wrapText="1"/>
      <protection hidden="1"/>
    </xf>
  </cellXfs>
  <cellStyles count="1">
    <cellStyle name="標準" xfId="0" builtinId="0"/>
  </cellStyles>
  <dxfs count="15">
    <dxf>
      <font>
        <strike val="0"/>
      </font>
      <fill>
        <patternFill>
          <bgColor theme="9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ill>
        <patternFill>
          <bgColor rgb="FFFF0000"/>
        </patternFill>
      </fill>
    </dxf>
    <dxf>
      <fill>
        <patternFill>
          <bgColor rgb="FFFFFF99"/>
        </patternFill>
      </fill>
    </dxf>
    <dxf>
      <font>
        <strike val="0"/>
        <color auto="1"/>
      </font>
      <fill>
        <patternFill>
          <bgColor rgb="FF00B0F0"/>
        </patternFill>
      </fill>
    </dxf>
    <dxf>
      <font>
        <color theme="0"/>
      </font>
      <fill>
        <patternFill>
          <bgColor rgb="FFFF3399"/>
        </patternFill>
      </fill>
    </dxf>
    <dxf>
      <font>
        <b/>
        <i val="0"/>
        <strike val="0"/>
        <color theme="0"/>
      </font>
      <fill>
        <patternFill>
          <bgColor rgb="FFFF0000"/>
        </patternFill>
      </fill>
    </dxf>
    <dxf>
      <font>
        <strike val="0"/>
      </font>
      <fill>
        <patternFill>
          <bgColor theme="9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ill>
        <patternFill>
          <bgColor rgb="FFFF0000"/>
        </patternFill>
      </fill>
    </dxf>
    <dxf>
      <fill>
        <patternFill>
          <bgColor rgb="FFFFFF99"/>
        </patternFill>
      </fill>
    </dxf>
    <dxf>
      <font>
        <strike val="0"/>
        <color auto="1"/>
      </font>
      <fill>
        <patternFill>
          <bgColor rgb="FF00B0F0"/>
        </patternFill>
      </fill>
    </dxf>
    <dxf>
      <font>
        <color theme="0"/>
      </font>
      <fill>
        <patternFill>
          <bgColor rgb="FFFF3399"/>
        </patternFill>
      </fill>
    </dxf>
    <dxf>
      <font>
        <b/>
        <i val="0"/>
        <strike val="0"/>
        <color theme="0"/>
      </font>
      <fill>
        <patternFill>
          <bgColor rgb="FFFF0000"/>
        </patternFill>
      </fill>
    </dxf>
    <dxf>
      <fill>
        <patternFill>
          <bgColor rgb="FFFFFF99"/>
        </patternFill>
      </fill>
    </dxf>
    <dxf>
      <fill>
        <patternFill>
          <bgColor rgb="FFFFFF99"/>
        </patternFill>
      </fill>
    </dxf>
    <dxf>
      <fill>
        <patternFill>
          <bgColor rgb="FFFFFF99"/>
        </patternFill>
      </fill>
    </dxf>
  </dxfs>
  <tableStyles count="0" defaultTableStyle="TableStyleMedium2" defaultPivotStyle="PivotStyleLight16"/>
  <colors>
    <mruColors>
      <color rgb="FF747474"/>
      <color rgb="FFED0000"/>
      <color rgb="FFFF00FF"/>
      <color rgb="FFFF3399"/>
      <color rgb="FFFF99FF"/>
      <color rgb="FFFFFF99"/>
      <color rgb="FFFFFFCC"/>
      <color rgb="FFFFCCF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Relationship Id="rId9" Type="http://schemas.microsoft.com/office/2017/10/relationships/person" Target="persons/person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8</xdr:col>
      <xdr:colOff>123825</xdr:colOff>
      <xdr:row>3</xdr:row>
      <xdr:rowOff>57150</xdr:rowOff>
    </xdr:from>
    <xdr:to>
      <xdr:col>8</xdr:col>
      <xdr:colOff>295275</xdr:colOff>
      <xdr:row>4</xdr:row>
      <xdr:rowOff>295275</xdr:rowOff>
    </xdr:to>
    <xdr:sp macro="" textlink="">
      <xdr:nvSpPr>
        <xdr:cNvPr id="2" name="右中かっこ 1">
          <a:extLst>
            <a:ext uri="{FF2B5EF4-FFF2-40B4-BE49-F238E27FC236}">
              <a16:creationId xmlns:a16="http://schemas.microsoft.com/office/drawing/2014/main" xmlns="" id="{00000000-0008-0000-0100-000002000000}"/>
            </a:ext>
          </a:extLst>
        </xdr:cNvPr>
        <xdr:cNvSpPr/>
      </xdr:nvSpPr>
      <xdr:spPr>
        <a:xfrm>
          <a:off x="6477000" y="971550"/>
          <a:ext cx="171450" cy="542925"/>
        </a:xfrm>
        <a:prstGeom prst="rightBrace">
          <a:avLst>
            <a:gd name="adj1" fmla="val 25000"/>
            <a:gd name="adj2" fmla="val 50000"/>
          </a:avLst>
        </a:prstGeom>
        <a:ln w="19050">
          <a:solidFill>
            <a:srgbClr val="FF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  <xdr:txBody>
        <a:bodyPr vertOverflow="clip" horzOverflow="clip" rtlCol="0" anchor="t"/>
        <a:lstStyle/>
        <a:p>
          <a:pPr algn="l"/>
          <a:endParaRPr kumimoji="1" lang="ja-JP" altLang="en-US" sz="1100"/>
        </a:p>
      </xdr:txBody>
    </xdr:sp>
    <xdr:clientData/>
  </xdr:twoCellAnchor>
  <xdr:twoCellAnchor>
    <xdr:from>
      <xdr:col>8</xdr:col>
      <xdr:colOff>314324</xdr:colOff>
      <xdr:row>3</xdr:row>
      <xdr:rowOff>19050</xdr:rowOff>
    </xdr:from>
    <xdr:to>
      <xdr:col>13</xdr:col>
      <xdr:colOff>476249</xdr:colOff>
      <xdr:row>6</xdr:row>
      <xdr:rowOff>19050</xdr:rowOff>
    </xdr:to>
    <xdr:sp macro="" textlink="">
      <xdr:nvSpPr>
        <xdr:cNvPr id="3" name="テキスト ボックス 2">
          <a:extLst>
            <a:ext uri="{FF2B5EF4-FFF2-40B4-BE49-F238E27FC236}">
              <a16:creationId xmlns:a16="http://schemas.microsoft.com/office/drawing/2014/main" xmlns="" id="{00000000-0008-0000-0100-000003000000}"/>
            </a:ext>
          </a:extLst>
        </xdr:cNvPr>
        <xdr:cNvSpPr txBox="1"/>
      </xdr:nvSpPr>
      <xdr:spPr>
        <a:xfrm>
          <a:off x="6667499" y="933450"/>
          <a:ext cx="3590925" cy="914400"/>
        </a:xfrm>
        <a:prstGeom prst="rect">
          <a:avLst/>
        </a:prstGeom>
        <a:solidFill>
          <a:schemeClr val="lt1"/>
        </a:solidFill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kumimoji="1" lang="ja-JP" altLang="en-US" sz="1600">
              <a:solidFill>
                <a:srgbClr val="ED0000"/>
              </a:solidFill>
            </a:rPr>
            <a:t>本申込書の記載内容について、</a:t>
          </a:r>
          <a:endParaRPr kumimoji="1" lang="en-US" altLang="ja-JP" sz="1600">
            <a:solidFill>
              <a:srgbClr val="ED0000"/>
            </a:solidFill>
          </a:endParaRPr>
        </a:p>
        <a:p>
          <a:r>
            <a:rPr kumimoji="1" lang="ja-JP" altLang="en-US" sz="1600">
              <a:solidFill>
                <a:srgbClr val="ED0000"/>
              </a:solidFill>
            </a:rPr>
            <a:t>お問い合わせする場合があります。</a:t>
          </a:r>
        </a:p>
      </xdr:txBody>
    </xdr:sp>
    <xdr:clientData/>
  </xdr:twoCellAnchor>
  <xdr:twoCellAnchor>
    <xdr:from>
      <xdr:col>0</xdr:col>
      <xdr:colOff>617219</xdr:colOff>
      <xdr:row>10</xdr:row>
      <xdr:rowOff>152399</xdr:rowOff>
    </xdr:from>
    <xdr:to>
      <xdr:col>8</xdr:col>
      <xdr:colOff>1904</xdr:colOff>
      <xdr:row>11</xdr:row>
      <xdr:rowOff>213360</xdr:rowOff>
    </xdr:to>
    <xdr:sp macro="" textlink="">
      <xdr:nvSpPr>
        <xdr:cNvPr id="4" name="テキスト ボックス 3">
          <a:extLst>
            <a:ext uri="{FF2B5EF4-FFF2-40B4-BE49-F238E27FC236}">
              <a16:creationId xmlns:a16="http://schemas.microsoft.com/office/drawing/2014/main" xmlns="" id="{88BB0A83-6D68-4A01-AFBF-687500F30BBD}"/>
            </a:ext>
          </a:extLst>
        </xdr:cNvPr>
        <xdr:cNvSpPr txBox="1"/>
      </xdr:nvSpPr>
      <xdr:spPr>
        <a:xfrm>
          <a:off x="617219" y="3276599"/>
          <a:ext cx="5122545" cy="373381"/>
        </a:xfrm>
        <a:prstGeom prst="rect">
          <a:avLst/>
        </a:prstGeom>
        <a:solidFill>
          <a:schemeClr val="lt1"/>
        </a:solidFill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kumimoji="1" lang="ja-JP" altLang="en-US" sz="1600">
              <a:solidFill>
                <a:sysClr val="windowText" lastClr="000000"/>
              </a:solidFill>
            </a:rPr>
            <a:t>本申込書は、</a:t>
          </a:r>
          <a:r>
            <a:rPr kumimoji="1" lang="en-US" altLang="ja-JP" sz="1600">
              <a:solidFill>
                <a:srgbClr val="FF0000"/>
              </a:solidFill>
            </a:rPr>
            <a:t>【</a:t>
          </a:r>
          <a:r>
            <a:rPr kumimoji="1" lang="ja-JP" altLang="en-US" sz="1600">
              <a:solidFill>
                <a:srgbClr val="FF0000"/>
              </a:solidFill>
            </a:rPr>
            <a:t>単３、複２の計５試合制</a:t>
          </a:r>
          <a:r>
            <a:rPr kumimoji="1" lang="en-US" altLang="ja-JP" sz="1600">
              <a:solidFill>
                <a:srgbClr val="FF0000"/>
              </a:solidFill>
            </a:rPr>
            <a:t>】</a:t>
          </a:r>
          <a:r>
            <a:rPr kumimoji="1" lang="ja-JP" altLang="en-US" sz="1600">
              <a:solidFill>
                <a:sysClr val="windowText" lastClr="000000"/>
              </a:solidFill>
            </a:rPr>
            <a:t>専用です。</a:t>
          </a:r>
          <a:endParaRPr kumimoji="1" lang="en-US" altLang="ja-JP" sz="1600">
            <a:solidFill>
              <a:sysClr val="windowText" lastClr="000000"/>
            </a:solidFill>
          </a:endParaRPr>
        </a:p>
      </xdr:txBody>
    </xdr:sp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2</xdr:col>
      <xdr:colOff>142873</xdr:colOff>
      <xdr:row>22</xdr:row>
      <xdr:rowOff>66675</xdr:rowOff>
    </xdr:from>
    <xdr:to>
      <xdr:col>6</xdr:col>
      <xdr:colOff>1504950</xdr:colOff>
      <xdr:row>27</xdr:row>
      <xdr:rowOff>53341</xdr:rowOff>
    </xdr:to>
    <xdr:sp macro="" textlink="">
      <xdr:nvSpPr>
        <xdr:cNvPr id="2" name="テキスト ボックス 1">
          <a:extLst>
            <a:ext uri="{FF2B5EF4-FFF2-40B4-BE49-F238E27FC236}">
              <a16:creationId xmlns:a16="http://schemas.microsoft.com/office/drawing/2014/main" xmlns="" id="{258A0EE4-D82F-4564-8D2C-1A3DCAAF32D9}"/>
            </a:ext>
          </a:extLst>
        </xdr:cNvPr>
        <xdr:cNvSpPr txBox="1"/>
      </xdr:nvSpPr>
      <xdr:spPr>
        <a:xfrm>
          <a:off x="805813" y="6680835"/>
          <a:ext cx="6757037" cy="1434466"/>
        </a:xfrm>
        <a:prstGeom prst="rect">
          <a:avLst/>
        </a:prstGeom>
        <a:solidFill>
          <a:schemeClr val="lt1"/>
        </a:solidFill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kumimoji="1" lang="ja-JP" altLang="en-US" sz="1600">
              <a:solidFill>
                <a:sysClr val="windowText" lastClr="000000"/>
              </a:solidFill>
            </a:rPr>
            <a:t>競技種目  ：男女別団体戦（</a:t>
          </a:r>
          <a:r>
            <a:rPr kumimoji="1" lang="ja-JP" altLang="en-US" sz="1600">
              <a:solidFill>
                <a:srgbClr val="FF0000"/>
              </a:solidFill>
            </a:rPr>
            <a:t>単３、複２の計５試合制</a:t>
          </a:r>
          <a:r>
            <a:rPr kumimoji="1" lang="ja-JP" altLang="en-US" sz="1600">
              <a:solidFill>
                <a:sysClr val="windowText" lastClr="000000"/>
              </a:solidFill>
            </a:rPr>
            <a:t>）</a:t>
          </a:r>
        </a:p>
        <a:p>
          <a:r>
            <a:rPr kumimoji="1" lang="ja-JP" altLang="en-US" sz="1600">
              <a:solidFill>
                <a:sysClr val="windowText" lastClr="000000"/>
              </a:solidFill>
            </a:rPr>
            <a:t>試合順序  ：</a:t>
          </a:r>
          <a:r>
            <a:rPr kumimoji="1" lang="ja-JP" altLang="en-US" sz="1600">
              <a:solidFill>
                <a:srgbClr val="FF0000"/>
              </a:solidFill>
            </a:rPr>
            <a:t>６年単・４年単・５年複・６年複・５年単</a:t>
          </a:r>
        </a:p>
        <a:p>
          <a:r>
            <a:rPr kumimoji="1" lang="ja-JP" altLang="en-US" sz="1600">
              <a:solidFill>
                <a:sysClr val="windowText" lastClr="000000"/>
              </a:solidFill>
            </a:rPr>
            <a:t>学年制限  ：各学年の部以下であること</a:t>
          </a:r>
        </a:p>
        <a:p>
          <a:r>
            <a:rPr kumimoji="1" lang="ja-JP" altLang="en-US" sz="1600">
              <a:solidFill>
                <a:sysClr val="windowText" lastClr="000000"/>
              </a:solidFill>
            </a:rPr>
            <a:t>チーム編成：</a:t>
          </a:r>
          <a:r>
            <a:rPr kumimoji="1" lang="ja-JP" altLang="en-US" sz="1600">
              <a:solidFill>
                <a:srgbClr val="FF0000"/>
              </a:solidFill>
            </a:rPr>
            <a:t>選手７名～１０名</a:t>
          </a:r>
          <a:r>
            <a:rPr kumimoji="1" lang="ja-JP" altLang="en-US" sz="1600">
              <a:solidFill>
                <a:sysClr val="windowText" lastClr="000000"/>
              </a:solidFill>
            </a:rPr>
            <a:t>。監督１名、コーチ２名</a:t>
          </a:r>
        </a:p>
        <a:p>
          <a:r>
            <a:rPr kumimoji="1" lang="ja-JP" altLang="en-US" sz="1600">
              <a:solidFill>
                <a:sysClr val="windowText" lastClr="000000"/>
              </a:solidFill>
            </a:rPr>
            <a:t>各部とも</a:t>
          </a:r>
          <a:r>
            <a:rPr kumimoji="1" lang="ja-JP" altLang="en-US" sz="1600">
              <a:solidFill>
                <a:srgbClr val="FF0000"/>
              </a:solidFill>
            </a:rPr>
            <a:t>単・複を兼ねることはできない</a:t>
          </a:r>
        </a:p>
      </xdr:txBody>
    </xdr:sp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>
    <xdr:from>
      <xdr:col>2</xdr:col>
      <xdr:colOff>142873</xdr:colOff>
      <xdr:row>22</xdr:row>
      <xdr:rowOff>66675</xdr:rowOff>
    </xdr:from>
    <xdr:to>
      <xdr:col>6</xdr:col>
      <xdr:colOff>1504950</xdr:colOff>
      <xdr:row>27</xdr:row>
      <xdr:rowOff>53341</xdr:rowOff>
    </xdr:to>
    <xdr:sp macro="" textlink="">
      <xdr:nvSpPr>
        <xdr:cNvPr id="2" name="テキスト ボックス 1">
          <a:extLst>
            <a:ext uri="{FF2B5EF4-FFF2-40B4-BE49-F238E27FC236}">
              <a16:creationId xmlns:a16="http://schemas.microsoft.com/office/drawing/2014/main" xmlns="" id="{A9C7E940-C877-4B09-BE33-6FA5BC09E85D}"/>
            </a:ext>
          </a:extLst>
        </xdr:cNvPr>
        <xdr:cNvSpPr txBox="1"/>
      </xdr:nvSpPr>
      <xdr:spPr>
        <a:xfrm>
          <a:off x="805813" y="6680835"/>
          <a:ext cx="6757037" cy="1434466"/>
        </a:xfrm>
        <a:prstGeom prst="rect">
          <a:avLst/>
        </a:prstGeom>
        <a:solidFill>
          <a:schemeClr val="lt1"/>
        </a:solidFill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kumimoji="1" lang="ja-JP" altLang="en-US" sz="1600">
              <a:solidFill>
                <a:sysClr val="windowText" lastClr="000000"/>
              </a:solidFill>
            </a:rPr>
            <a:t>競技種目  ：男女別団体戦（</a:t>
          </a:r>
          <a:r>
            <a:rPr kumimoji="1" lang="ja-JP" altLang="en-US" sz="1600">
              <a:solidFill>
                <a:srgbClr val="FF0000"/>
              </a:solidFill>
            </a:rPr>
            <a:t>単３、複２の計５試合制</a:t>
          </a:r>
          <a:r>
            <a:rPr kumimoji="1" lang="ja-JP" altLang="en-US" sz="1600">
              <a:solidFill>
                <a:sysClr val="windowText" lastClr="000000"/>
              </a:solidFill>
            </a:rPr>
            <a:t>）</a:t>
          </a:r>
        </a:p>
        <a:p>
          <a:r>
            <a:rPr kumimoji="1" lang="ja-JP" altLang="en-US" sz="1600">
              <a:solidFill>
                <a:sysClr val="windowText" lastClr="000000"/>
              </a:solidFill>
            </a:rPr>
            <a:t>試合順序  ：</a:t>
          </a:r>
          <a:r>
            <a:rPr kumimoji="1" lang="ja-JP" altLang="en-US" sz="1600">
              <a:solidFill>
                <a:srgbClr val="FF0000"/>
              </a:solidFill>
            </a:rPr>
            <a:t>６年単・４年単・５年複・６年複・５年単</a:t>
          </a:r>
        </a:p>
        <a:p>
          <a:r>
            <a:rPr kumimoji="1" lang="ja-JP" altLang="en-US" sz="1600">
              <a:solidFill>
                <a:sysClr val="windowText" lastClr="000000"/>
              </a:solidFill>
            </a:rPr>
            <a:t>学年制限  ：各学年の部以下であること</a:t>
          </a:r>
        </a:p>
        <a:p>
          <a:r>
            <a:rPr kumimoji="1" lang="ja-JP" altLang="en-US" sz="1600">
              <a:solidFill>
                <a:sysClr val="windowText" lastClr="000000"/>
              </a:solidFill>
            </a:rPr>
            <a:t>チーム編成：</a:t>
          </a:r>
          <a:r>
            <a:rPr kumimoji="1" lang="ja-JP" altLang="en-US" sz="1600">
              <a:solidFill>
                <a:srgbClr val="FF0000"/>
              </a:solidFill>
            </a:rPr>
            <a:t>選手７名～１０名</a:t>
          </a:r>
          <a:r>
            <a:rPr kumimoji="1" lang="ja-JP" altLang="en-US" sz="1600">
              <a:solidFill>
                <a:sysClr val="windowText" lastClr="000000"/>
              </a:solidFill>
            </a:rPr>
            <a:t>。監督１名、コーチ２名</a:t>
          </a:r>
        </a:p>
        <a:p>
          <a:r>
            <a:rPr kumimoji="1" lang="ja-JP" altLang="en-US" sz="1600">
              <a:solidFill>
                <a:sysClr val="windowText" lastClr="000000"/>
              </a:solidFill>
            </a:rPr>
            <a:t>各部とも</a:t>
          </a:r>
          <a:r>
            <a:rPr kumimoji="1" lang="ja-JP" altLang="en-US" sz="1600">
              <a:solidFill>
                <a:srgbClr val="FF0000"/>
              </a:solidFill>
            </a:rPr>
            <a:t>単・複を兼ねることはできない</a:t>
          </a:r>
        </a:p>
      </xdr:txBody>
    </xdr:sp>
    <xdr:clientData/>
  </xdr:twoCellAnchor>
</xdr:wsDr>
</file>

<file path=xl/persons/person.xml><?xml version="1.0" encoding="utf-8"?>
<personList xmlns="http://schemas.microsoft.com/office/spreadsheetml/2018/threadedcomments" xmlns:x="http://schemas.openxmlformats.org/spreadsheetml/2006/main"/>
</file>

<file path=xl/theme/theme1.xml><?xml version="1.0" encoding="utf-8"?>
<a:theme xmlns:a="http://schemas.openxmlformats.org/drawingml/2006/main" name="Office テーマ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2:C51"/>
  <sheetViews>
    <sheetView showGridLines="0" topLeftCell="A12" workbookViewId="0">
      <selection activeCell="I9" sqref="I9"/>
    </sheetView>
  </sheetViews>
  <sheetFormatPr defaultColWidth="9" defaultRowHeight="24" x14ac:dyDescent="0.15"/>
  <cols>
    <col min="1" max="1" width="9" style="1"/>
    <col min="2" max="2" width="46.25" style="2" bestFit="1" customWidth="1"/>
    <col min="3" max="3" width="8.625" style="1" customWidth="1"/>
    <col min="4" max="16384" width="9" style="1"/>
  </cols>
  <sheetData>
    <row r="2" spans="2:3" x14ac:dyDescent="0.15">
      <c r="B2" s="3" t="s">
        <v>16</v>
      </c>
    </row>
    <row r="3" spans="2:3" x14ac:dyDescent="0.15">
      <c r="B3" s="3" t="s">
        <v>17</v>
      </c>
    </row>
    <row r="5" spans="2:3" x14ac:dyDescent="0.15">
      <c r="B5" s="3">
        <v>6</v>
      </c>
      <c r="C5" s="37">
        <v>6</v>
      </c>
    </row>
    <row r="6" spans="2:3" x14ac:dyDescent="0.15">
      <c r="B6" s="3">
        <v>5</v>
      </c>
      <c r="C6" s="37">
        <v>5</v>
      </c>
    </row>
    <row r="7" spans="2:3" x14ac:dyDescent="0.15">
      <c r="B7" s="3">
        <v>4</v>
      </c>
      <c r="C7" s="37">
        <v>4</v>
      </c>
    </row>
    <row r="8" spans="2:3" x14ac:dyDescent="0.15">
      <c r="B8" s="3">
        <v>3</v>
      </c>
      <c r="C8" s="37">
        <v>3</v>
      </c>
    </row>
    <row r="9" spans="2:3" x14ac:dyDescent="0.15">
      <c r="B9" s="3">
        <v>2</v>
      </c>
      <c r="C9" s="37">
        <v>2</v>
      </c>
    </row>
    <row r="10" spans="2:3" x14ac:dyDescent="0.15">
      <c r="B10" s="3">
        <v>1</v>
      </c>
      <c r="C10" s="37">
        <v>1</v>
      </c>
    </row>
    <row r="11" spans="2:3" x14ac:dyDescent="0.15">
      <c r="B11" s="3" t="s">
        <v>47</v>
      </c>
      <c r="C11" s="37">
        <v>1</v>
      </c>
    </row>
    <row r="12" spans="2:3" x14ac:dyDescent="0.15">
      <c r="B12" s="3" t="s">
        <v>48</v>
      </c>
      <c r="C12" s="37">
        <v>1</v>
      </c>
    </row>
    <row r="14" spans="2:3" x14ac:dyDescent="0.15">
      <c r="B14" s="3"/>
    </row>
    <row r="15" spans="2:3" x14ac:dyDescent="0.15">
      <c r="B15" s="3" t="s">
        <v>52</v>
      </c>
    </row>
    <row r="17" spans="2:3" x14ac:dyDescent="0.15">
      <c r="B17" s="3"/>
    </row>
    <row r="18" spans="2:3" x14ac:dyDescent="0.15">
      <c r="B18" s="3" t="s">
        <v>6</v>
      </c>
    </row>
    <row r="19" spans="2:3" x14ac:dyDescent="0.15">
      <c r="B19" s="3" t="s">
        <v>7</v>
      </c>
    </row>
    <row r="20" spans="2:3" x14ac:dyDescent="0.15">
      <c r="B20" s="3" t="s">
        <v>8</v>
      </c>
    </row>
    <row r="21" spans="2:3" x14ac:dyDescent="0.15">
      <c r="B21" s="3" t="s">
        <v>9</v>
      </c>
    </row>
    <row r="22" spans="2:3" x14ac:dyDescent="0.15">
      <c r="B22" s="3" t="s">
        <v>10</v>
      </c>
    </row>
    <row r="23" spans="2:3" x14ac:dyDescent="0.15">
      <c r="B23" s="3" t="s">
        <v>46</v>
      </c>
    </row>
    <row r="25" spans="2:3" x14ac:dyDescent="0.15">
      <c r="B25" s="3" t="s">
        <v>18</v>
      </c>
      <c r="C25" s="1" t="s">
        <v>14</v>
      </c>
    </row>
    <row r="26" spans="2:3" x14ac:dyDescent="0.15">
      <c r="B26" s="3" t="s">
        <v>13</v>
      </c>
      <c r="C26" s="1" t="s">
        <v>15</v>
      </c>
    </row>
    <row r="28" spans="2:3" x14ac:dyDescent="0.15">
      <c r="B28" s="3" t="s">
        <v>53</v>
      </c>
    </row>
    <row r="29" spans="2:3" x14ac:dyDescent="0.15">
      <c r="B29" s="3" t="s">
        <v>72</v>
      </c>
    </row>
    <row r="30" spans="2:3" x14ac:dyDescent="0.15">
      <c r="B30" s="3" t="s">
        <v>54</v>
      </c>
    </row>
    <row r="31" spans="2:3" x14ac:dyDescent="0.15">
      <c r="B31" s="3" t="s">
        <v>73</v>
      </c>
    </row>
    <row r="32" spans="2:3" x14ac:dyDescent="0.15">
      <c r="B32" s="3" t="s">
        <v>55</v>
      </c>
    </row>
    <row r="33" spans="2:2" x14ac:dyDescent="0.15">
      <c r="B33" s="3" t="s">
        <v>56</v>
      </c>
    </row>
    <row r="34" spans="2:2" x14ac:dyDescent="0.15">
      <c r="B34" s="3" t="s">
        <v>57</v>
      </c>
    </row>
    <row r="35" spans="2:2" x14ac:dyDescent="0.15">
      <c r="B35" s="3" t="s">
        <v>58</v>
      </c>
    </row>
    <row r="36" spans="2:2" x14ac:dyDescent="0.15">
      <c r="B36" s="3" t="s">
        <v>74</v>
      </c>
    </row>
    <row r="37" spans="2:2" x14ac:dyDescent="0.15">
      <c r="B37" s="3" t="s">
        <v>59</v>
      </c>
    </row>
    <row r="39" spans="2:2" x14ac:dyDescent="0.15">
      <c r="B39" s="3" t="s">
        <v>60</v>
      </c>
    </row>
    <row r="40" spans="2:2" x14ac:dyDescent="0.15">
      <c r="B40" s="3" t="s">
        <v>61</v>
      </c>
    </row>
    <row r="41" spans="2:2" x14ac:dyDescent="0.15">
      <c r="B41" s="3" t="s">
        <v>62</v>
      </c>
    </row>
    <row r="42" spans="2:2" x14ac:dyDescent="0.15">
      <c r="B42" s="3" t="s">
        <v>63</v>
      </c>
    </row>
    <row r="43" spans="2:2" x14ac:dyDescent="0.15">
      <c r="B43" s="3" t="s">
        <v>64</v>
      </c>
    </row>
    <row r="44" spans="2:2" x14ac:dyDescent="0.15">
      <c r="B44" s="3" t="s">
        <v>65</v>
      </c>
    </row>
    <row r="45" spans="2:2" x14ac:dyDescent="0.15">
      <c r="B45" s="3" t="s">
        <v>66</v>
      </c>
    </row>
    <row r="46" spans="2:2" x14ac:dyDescent="0.15">
      <c r="B46" s="3" t="s">
        <v>67</v>
      </c>
    </row>
    <row r="48" spans="2:2" x14ac:dyDescent="0.15">
      <c r="B48" s="3" t="s">
        <v>68</v>
      </c>
    </row>
    <row r="49" spans="2:2" x14ac:dyDescent="0.15">
      <c r="B49" s="3" t="s">
        <v>69</v>
      </c>
    </row>
    <row r="50" spans="2:2" x14ac:dyDescent="0.15">
      <c r="B50" s="3" t="s">
        <v>70</v>
      </c>
    </row>
    <row r="51" spans="2:2" x14ac:dyDescent="0.15">
      <c r="B51" s="3" t="s">
        <v>71</v>
      </c>
    </row>
  </sheetData>
  <dataConsolidate/>
  <phoneticPr fontId="1"/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2">
    <tabColor rgb="FF92D050"/>
  </sheetPr>
  <dimension ref="A1:H11"/>
  <sheetViews>
    <sheetView showGridLines="0" showRowColHeaders="0" tabSelected="1" workbookViewId="0">
      <selection activeCell="D3" sqref="D3:H3"/>
    </sheetView>
  </sheetViews>
  <sheetFormatPr defaultColWidth="9" defaultRowHeight="24" x14ac:dyDescent="0.15"/>
  <cols>
    <col min="1" max="1" width="9" style="1"/>
    <col min="2" max="3" width="10.625" style="5" customWidth="1"/>
    <col min="4" max="8" width="10.625" style="6" customWidth="1"/>
    <col min="9" max="16384" width="9" style="1"/>
  </cols>
  <sheetData>
    <row r="1" spans="1:8" x14ac:dyDescent="0.15">
      <c r="A1" s="27">
        <v>1.9</v>
      </c>
    </row>
    <row r="2" spans="1:8" x14ac:dyDescent="0.15">
      <c r="B2" s="54" t="s">
        <v>2</v>
      </c>
      <c r="C2" s="55"/>
      <c r="D2" s="52">
        <v>42</v>
      </c>
      <c r="E2" s="52"/>
      <c r="F2" s="52"/>
      <c r="G2" s="52"/>
      <c r="H2" s="52"/>
    </row>
    <row r="3" spans="1:8" x14ac:dyDescent="0.15">
      <c r="B3" s="54" t="s">
        <v>0</v>
      </c>
      <c r="C3" s="55"/>
      <c r="D3" s="53"/>
      <c r="E3" s="53"/>
      <c r="F3" s="53"/>
      <c r="G3" s="53"/>
      <c r="H3" s="53"/>
    </row>
    <row r="4" spans="1:8" x14ac:dyDescent="0.15">
      <c r="B4" s="54" t="s">
        <v>1</v>
      </c>
      <c r="C4" s="55"/>
      <c r="D4" s="53"/>
      <c r="E4" s="53"/>
      <c r="F4" s="53"/>
      <c r="G4" s="53"/>
      <c r="H4" s="53"/>
    </row>
    <row r="5" spans="1:8" x14ac:dyDescent="0.15">
      <c r="B5" s="54" t="s">
        <v>30</v>
      </c>
      <c r="C5" s="55"/>
      <c r="D5" s="53"/>
      <c r="E5" s="53"/>
      <c r="F5" s="53"/>
      <c r="G5" s="53"/>
      <c r="H5" s="53"/>
    </row>
    <row r="7" spans="1:8" x14ac:dyDescent="0.15">
      <c r="B7" s="60" t="s">
        <v>44</v>
      </c>
      <c r="C7" s="61"/>
      <c r="D7" s="61"/>
      <c r="E7" s="61"/>
      <c r="F7" s="61"/>
      <c r="G7" s="61"/>
      <c r="H7" s="62"/>
    </row>
    <row r="8" spans="1:8" x14ac:dyDescent="0.15">
      <c r="B8" s="56" t="s">
        <v>16</v>
      </c>
      <c r="C8" s="57"/>
      <c r="D8" s="7">
        <v>0</v>
      </c>
      <c r="E8" s="1"/>
      <c r="F8" s="56" t="s">
        <v>41</v>
      </c>
      <c r="G8" s="57"/>
      <c r="H8" s="7">
        <v>0</v>
      </c>
    </row>
    <row r="9" spans="1:8" x14ac:dyDescent="0.15">
      <c r="B9" s="58" t="s">
        <v>17</v>
      </c>
      <c r="C9" s="59"/>
      <c r="D9" s="8">
        <v>0</v>
      </c>
      <c r="E9" s="1"/>
      <c r="F9" s="58" t="s">
        <v>42</v>
      </c>
      <c r="G9" s="59"/>
      <c r="H9" s="8">
        <v>0</v>
      </c>
    </row>
    <row r="10" spans="1:8" x14ac:dyDescent="0.15">
      <c r="H10" s="1"/>
    </row>
    <row r="11" spans="1:8" x14ac:dyDescent="0.15">
      <c r="H11" s="1"/>
    </row>
  </sheetData>
  <sheetProtection algorithmName="SHA-512" hashValue="o/yenk39DoLUgHGZeaPaTbNC73ASVUP/Q6OxFsnyozWVSk2Esr5OCwNWEzLxax+pGXBA+15mnUYAZMh7nhJmyA==" saltValue="TQyMChjO37pRM94gfzWKzQ==" spinCount="100000" sheet="1" objects="1" scenarios="1"/>
  <mergeCells count="13">
    <mergeCell ref="F8:G8"/>
    <mergeCell ref="F9:G9"/>
    <mergeCell ref="B7:H7"/>
    <mergeCell ref="B8:C8"/>
    <mergeCell ref="B9:C9"/>
    <mergeCell ref="D2:H2"/>
    <mergeCell ref="D3:H3"/>
    <mergeCell ref="D4:H4"/>
    <mergeCell ref="D5:H5"/>
    <mergeCell ref="B2:C2"/>
    <mergeCell ref="B3:C3"/>
    <mergeCell ref="B4:C4"/>
    <mergeCell ref="B5:C5"/>
  </mergeCells>
  <phoneticPr fontId="1"/>
  <conditionalFormatting sqref="D3:D5">
    <cfRule type="expression" dxfId="14" priority="3">
      <formula>$D3=""</formula>
    </cfRule>
  </conditionalFormatting>
  <conditionalFormatting sqref="D8:D9">
    <cfRule type="expression" dxfId="13" priority="2">
      <formula>D8&lt;=0</formula>
    </cfRule>
  </conditionalFormatting>
  <conditionalFormatting sqref="H8:H9">
    <cfRule type="expression" dxfId="12" priority="1">
      <formula>H8&lt;=0</formula>
    </cfRule>
  </conditionalFormatting>
  <pageMargins left="0.7" right="0.7" top="0.75" bottom="0.75" header="0.3" footer="0.3"/>
  <pageSetup paperSize="9" orientation="portrait" r:id="rId1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00B0F0"/>
  </sheetPr>
  <dimension ref="B1:Y21"/>
  <sheetViews>
    <sheetView showGridLines="0" showRowColHeaders="0" zoomScaleNormal="100" workbookViewId="0">
      <selection activeCell="AA7" sqref="AA7"/>
    </sheetView>
  </sheetViews>
  <sheetFormatPr defaultColWidth="9" defaultRowHeight="21" x14ac:dyDescent="0.15"/>
  <cols>
    <col min="1" max="1" width="3.5" style="10" customWidth="1"/>
    <col min="2" max="2" width="6.25" style="10" customWidth="1"/>
    <col min="3" max="3" width="10.875" style="10" customWidth="1"/>
    <col min="4" max="5" width="26.875" style="10" customWidth="1"/>
    <col min="6" max="6" width="14" style="10" bestFit="1" customWidth="1"/>
    <col min="7" max="7" width="27.375" style="11" customWidth="1"/>
    <col min="8" max="8" width="1.5" style="4" customWidth="1"/>
    <col min="9" max="9" width="19.75" style="38" hidden="1" customWidth="1"/>
    <col min="10" max="10" width="5" style="38" hidden="1" customWidth="1"/>
    <col min="11" max="11" width="9" style="38" hidden="1" customWidth="1"/>
    <col min="12" max="22" width="3.875" style="38" hidden="1" customWidth="1"/>
    <col min="23" max="24" width="9" style="38" hidden="1" customWidth="1"/>
    <col min="25" max="25" width="0" style="38" hidden="1" customWidth="1"/>
    <col min="26" max="16384" width="9" style="10"/>
  </cols>
  <sheetData>
    <row r="1" spans="2:22" x14ac:dyDescent="0.15">
      <c r="J1" s="38" t="s">
        <v>40</v>
      </c>
      <c r="K1" s="38" t="s">
        <v>43</v>
      </c>
      <c r="L1" s="38" t="s">
        <v>31</v>
      </c>
      <c r="M1" s="38" t="s">
        <v>32</v>
      </c>
      <c r="N1" s="38" t="s">
        <v>39</v>
      </c>
      <c r="O1" s="38" t="s">
        <v>33</v>
      </c>
      <c r="P1" s="38" t="s">
        <v>34</v>
      </c>
      <c r="Q1" s="38" t="s">
        <v>35</v>
      </c>
      <c r="R1" s="38" t="s">
        <v>36</v>
      </c>
      <c r="S1" s="38" t="s">
        <v>37</v>
      </c>
      <c r="T1" s="38" t="s">
        <v>38</v>
      </c>
      <c r="U1" s="38" t="s">
        <v>47</v>
      </c>
      <c r="V1" s="38" t="s">
        <v>48</v>
      </c>
    </row>
    <row r="2" spans="2:22" ht="22.5" customHeight="1" x14ac:dyDescent="0.15">
      <c r="C2" s="12" t="s">
        <v>11</v>
      </c>
      <c r="D2" s="9" t="s">
        <v>16</v>
      </c>
      <c r="E2" s="63" t="str">
        <f>IF(D3="オープン参加",IF(K4&lt;&gt;"",K4,""),IF(J4&lt;&gt;"",J4,IF(L4&lt;&gt;"",L4,IF(M4&lt;&gt;"",M4,""))))</f>
        <v>「判定」欄にNGがあります</v>
      </c>
      <c r="F2" s="64"/>
      <c r="G2" s="64"/>
      <c r="J2" s="38">
        <f>COUNTIF(B6:B21,"NG")</f>
        <v>8</v>
      </c>
      <c r="K2" s="38">
        <f>COUNTIF(B21,"NG")</f>
        <v>0</v>
      </c>
      <c r="L2" s="38">
        <f>SUM(Q2:V2)</f>
        <v>0</v>
      </c>
      <c r="M2" s="38">
        <f>SUM(P2:V2)</f>
        <v>0</v>
      </c>
      <c r="N2" s="38">
        <f>SUM(O2:V2)</f>
        <v>0</v>
      </c>
      <c r="O2" s="38">
        <f>COUNTIF($F$10:$F$19,"6")</f>
        <v>0</v>
      </c>
      <c r="P2" s="38">
        <f>COUNTIF($F$10:$F$19,"5")</f>
        <v>0</v>
      </c>
      <c r="Q2" s="38">
        <f>COUNTIF($F$10:$F$19,"4")</f>
        <v>0</v>
      </c>
      <c r="R2" s="38">
        <f>COUNTIF($F$10:$F$19,"3")</f>
        <v>0</v>
      </c>
      <c r="S2" s="38">
        <f>COUNTIF($F$10:$F$19,"2")</f>
        <v>0</v>
      </c>
      <c r="T2" s="38">
        <f t="shared" ref="T2" si="0">COUNTIF($F$10:$F$19,"1")</f>
        <v>0</v>
      </c>
      <c r="U2" s="38">
        <f>COUNTIF($F$10:$F$19,"年長")</f>
        <v>0</v>
      </c>
      <c r="V2" s="38">
        <f>COUNTIF($F$10:$F$19,"年中")</f>
        <v>0</v>
      </c>
    </row>
    <row r="3" spans="2:22" ht="22.5" customHeight="1" x14ac:dyDescent="0.15">
      <c r="C3" s="12" t="s">
        <v>12</v>
      </c>
      <c r="D3" s="14"/>
      <c r="E3" s="65" t="str">
        <f>"⇐【"&amp;D2&amp;"】で２チーム以上参加する場合、シートをコピーしてから、選択してください。
【"&amp;D2&amp;"】で１チームのみ参加の場合空欄にしてください。
オープン参加の場合も選択してくだい"</f>
        <v>⇐【男子】で２チーム以上参加する場合、シートをコピーしてから、選択してください。
【男子】で１チームのみ参加の場合空欄にしてください。
オープン参加の場合も選択してくだい</v>
      </c>
      <c r="F3" s="65"/>
      <c r="G3" s="65"/>
      <c r="J3" s="38">
        <v>0</v>
      </c>
      <c r="K3" s="38">
        <v>0</v>
      </c>
      <c r="L3" s="38">
        <v>1</v>
      </c>
      <c r="M3" s="38">
        <v>4</v>
      </c>
      <c r="N3" s="38">
        <v>7</v>
      </c>
    </row>
    <row r="4" spans="2:22" ht="21.75" thickBot="1" x14ac:dyDescent="0.2">
      <c r="E4" s="65"/>
      <c r="F4" s="65"/>
      <c r="G4" s="65"/>
      <c r="J4" s="38" t="str">
        <f>IF(J2&gt;J3,"「判定」欄にNGがあります","")</f>
        <v>「判定」欄にNGがあります</v>
      </c>
      <c r="K4" s="38" t="str">
        <f>IF(K2&gt;K3,"オープン参加でも「帯同審判員」は必須です","")</f>
        <v/>
      </c>
      <c r="L4" s="38" t="str">
        <f>IF(L2&lt;L3,L1&amp;"の部に参加する選手が不足しています","")</f>
        <v>4年生以下の部に参加する選手が不足しています</v>
      </c>
      <c r="M4" s="38" t="str">
        <f>IF(M2&lt;M3,M1&amp;"の部に参加する選手が不足しています","")</f>
        <v>5年生以下の部に参加する選手が不足しています</v>
      </c>
    </row>
    <row r="5" spans="2:22" ht="36.75" customHeight="1" thickBot="1" x14ac:dyDescent="0.2">
      <c r="B5" s="39" t="s">
        <v>29</v>
      </c>
      <c r="C5" s="40"/>
      <c r="D5" s="41" t="s">
        <v>50</v>
      </c>
      <c r="E5" s="41" t="s">
        <v>51</v>
      </c>
      <c r="F5" s="42" t="s">
        <v>49</v>
      </c>
      <c r="G5" s="43" t="str">
        <f>I5</f>
        <v>個人登録番号
or 申請中</v>
      </c>
      <c r="I5" s="38" t="str">
        <f>IF(D3="オープン参加","個人登録番号"&amp;CHAR(10)&amp;"個人登録番号なし","個人登録番号"&amp;CHAR(10)&amp;"or 申請中")</f>
        <v>個人登録番号
or 申請中</v>
      </c>
      <c r="L5" s="38" t="s">
        <v>19</v>
      </c>
      <c r="M5" s="38" t="s">
        <v>20</v>
      </c>
      <c r="N5" s="38" t="s">
        <v>24</v>
      </c>
      <c r="O5" s="38" t="s">
        <v>25</v>
      </c>
      <c r="P5" s="38" t="s">
        <v>26</v>
      </c>
      <c r="Q5" s="38" t="s">
        <v>28</v>
      </c>
      <c r="R5" s="38" t="s">
        <v>21</v>
      </c>
      <c r="S5" s="38" t="s">
        <v>22</v>
      </c>
      <c r="T5" s="38" t="s">
        <v>23</v>
      </c>
      <c r="U5" s="38" t="s">
        <v>27</v>
      </c>
    </row>
    <row r="6" spans="2:22" ht="25.5" customHeight="1" x14ac:dyDescent="0.15">
      <c r="B6" s="17" t="str">
        <f>IF(Q6&amp;R6&amp;S6&amp;T6&amp;U6="OOOOO","OK","NG")</f>
        <v>NG</v>
      </c>
      <c r="C6" s="18" t="s">
        <v>3</v>
      </c>
      <c r="D6" s="28"/>
      <c r="E6" s="28"/>
      <c r="F6" s="49"/>
      <c r="G6" s="32"/>
      <c r="L6" s="38">
        <f t="array" ref="L6">MAX(IFERROR(FIND(区切文字,TRIM(D6)),0))</f>
        <v>0</v>
      </c>
      <c r="M6" s="38">
        <f t="array" ref="M6">MAX(IFERROR(FIND(区切文字,TRIM(E6)),0))</f>
        <v>0</v>
      </c>
      <c r="N6" s="38" t="str">
        <f>IF(ISNUMBER(VALUE(G6)),"O","X")</f>
        <v>O</v>
      </c>
      <c r="O6" s="38" t="str">
        <f>IF(LEN(G6)=10,"O","X")</f>
        <v>X</v>
      </c>
      <c r="P6" s="38" t="str">
        <f>IF(G6="申請中","O","")</f>
        <v/>
      </c>
      <c r="Q6" s="38" t="str">
        <f>IF(D6&amp;E6&amp;F6&amp;G6="","X","O")</f>
        <v>X</v>
      </c>
      <c r="R6" s="38" t="str">
        <f t="shared" ref="R6" si="1">IF(AND(Q6="O",L6=0),"X","O")</f>
        <v>O</v>
      </c>
      <c r="S6" s="38" t="str">
        <f t="shared" ref="S6:S8" si="2">IF(AND(Q6="O",M6=0),"X","O")</f>
        <v>O</v>
      </c>
      <c r="T6" s="38" t="str">
        <f>IF(AND(Q6="O",F6=0),"X","O")</f>
        <v>O</v>
      </c>
      <c r="U6" s="38" t="str">
        <f>IF(OR(D$3="オープン参加",Q6="X",AND(Q6="O",OR(AND(N6="O",O6="O"),P6="O"))),"O","X")</f>
        <v>O</v>
      </c>
    </row>
    <row r="7" spans="2:22" ht="25.5" customHeight="1" x14ac:dyDescent="0.15">
      <c r="B7" s="19" t="str">
        <f>IF(Q7="x","",IF(Q7&amp;R7&amp;S7&amp;T7&amp;U7="OOOOO","OK","NG"))</f>
        <v/>
      </c>
      <c r="C7" s="13" t="s">
        <v>4</v>
      </c>
      <c r="D7" s="29"/>
      <c r="E7" s="29"/>
      <c r="F7" s="50"/>
      <c r="G7" s="34"/>
      <c r="L7" s="38">
        <f t="array" ref="L7">MAX(IFERROR(FIND(区切文字,TRIM(D7)),0))</f>
        <v>0</v>
      </c>
      <c r="M7" s="38">
        <f t="array" ref="M7">MAX(IFERROR(FIND(区切文字,TRIM(E7)),0))</f>
        <v>0</v>
      </c>
      <c r="N7" s="38" t="str">
        <f>IF(ISNUMBER(VALUE(G7)),"O","X")</f>
        <v>O</v>
      </c>
      <c r="O7" s="38" t="str">
        <f>IF(LEN(G7)=10,"O","X")</f>
        <v>X</v>
      </c>
      <c r="P7" s="38" t="str">
        <f>IF(G7="申請中","O","")</f>
        <v/>
      </c>
      <c r="Q7" s="38" t="str">
        <f>IF(D7&amp;E7&amp;F7&amp;G7="","X","O")</f>
        <v>X</v>
      </c>
      <c r="R7" s="38" t="str">
        <f>IF(AND(Q7="O",L7=0),"X","O")</f>
        <v>O</v>
      </c>
      <c r="S7" s="38" t="str">
        <f t="shared" si="2"/>
        <v>O</v>
      </c>
      <c r="T7" s="38" t="str">
        <f>IF(AND(Q7="O",F7=0),"X","O")</f>
        <v>O</v>
      </c>
      <c r="U7" s="38" t="str">
        <f>IF(OR(D$3="オープン参加",Q7="X",AND(Q7="O",OR(AND(N7="O",O7="O"),P7="O"))),"O","X")</f>
        <v>O</v>
      </c>
    </row>
    <row r="8" spans="2:22" ht="25.5" customHeight="1" thickBot="1" x14ac:dyDescent="0.2">
      <c r="B8" s="20" t="str">
        <f>IF(Q8="x","",IF(Q8&amp;R8&amp;S8&amp;T8&amp;U8="OOOOO","OK","NG"))</f>
        <v/>
      </c>
      <c r="C8" s="21" t="s">
        <v>4</v>
      </c>
      <c r="D8" s="30"/>
      <c r="E8" s="30"/>
      <c r="F8" s="51"/>
      <c r="G8" s="36"/>
      <c r="L8" s="38">
        <f t="array" ref="L8">MAX(IFERROR(FIND(区切文字,TRIM(D8)),0))</f>
        <v>0</v>
      </c>
      <c r="M8" s="38">
        <f t="array" ref="M8">MAX(IFERROR(FIND(区切文字,TRIM(E8)),0))</f>
        <v>0</v>
      </c>
      <c r="N8" s="38" t="str">
        <f>IF(ISNUMBER(VALUE(G8)),"O","X")</f>
        <v>O</v>
      </c>
      <c r="O8" s="38" t="str">
        <f>IF(LEN(G8)=10,"O","X")</f>
        <v>X</v>
      </c>
      <c r="P8" s="38" t="str">
        <f>IF(G8="申請中","O","")</f>
        <v/>
      </c>
      <c r="Q8" s="38" t="str">
        <f>IF(D8&amp;E8&amp;F8&amp;G8="","X","O")</f>
        <v>X</v>
      </c>
      <c r="R8" s="38" t="str">
        <f t="shared" ref="R8" si="3">IF(AND(Q8="O",L8=0),"X","O")</f>
        <v>O</v>
      </c>
      <c r="S8" s="38" t="str">
        <f t="shared" si="2"/>
        <v>O</v>
      </c>
      <c r="T8" s="38" t="str">
        <f>IF(AND(Q8="O",F8=0),"X","O")</f>
        <v>O</v>
      </c>
      <c r="U8" s="38" t="str">
        <f>IF(OR(D$3="オープン参加",Q8="X",AND(Q8="O",OR(AND(N8="O",O8="O"),P8="O"))),"O","X")</f>
        <v>O</v>
      </c>
    </row>
    <row r="9" spans="2:22" ht="36.75" customHeight="1" thickBot="1" x14ac:dyDescent="0.2">
      <c r="B9" s="44" t="s">
        <v>29</v>
      </c>
      <c r="C9" s="45"/>
      <c r="D9" s="46" t="s">
        <v>50</v>
      </c>
      <c r="E9" s="46" t="s">
        <v>51</v>
      </c>
      <c r="F9" s="47" t="s">
        <v>5</v>
      </c>
      <c r="G9" s="48" t="str">
        <f>I9</f>
        <v>個人登録番号
or 申請中</v>
      </c>
      <c r="I9" s="38" t="str">
        <f>IF(D3="オープン参加","所属ジュニア名","個人登録番号"&amp;CHAR(10)&amp;"or 申請中")</f>
        <v>個人登録番号
or 申請中</v>
      </c>
    </row>
    <row r="10" spans="2:22" ht="25.5" customHeight="1" x14ac:dyDescent="0.15">
      <c r="B10" s="17" t="str">
        <f>IF(Q10&amp;R10&amp;S10&amp;T10&amp;U10="OOOOO","OK","NG")</f>
        <v>NG</v>
      </c>
      <c r="C10" s="18">
        <v>1</v>
      </c>
      <c r="D10" s="28"/>
      <c r="E10" s="28"/>
      <c r="F10" s="31"/>
      <c r="G10" s="32"/>
      <c r="L10" s="38">
        <f t="array" ref="L10">MAX(IFERROR(FIND(区切文字,TRIM(D10)),0))</f>
        <v>0</v>
      </c>
      <c r="M10" s="38">
        <f t="array" ref="M10">MAX(IFERROR(FIND(区切文字,TRIM(E10)),0))</f>
        <v>0</v>
      </c>
      <c r="N10" s="38" t="str">
        <f>IF(D$3="オープン参加","O",IF(ISNUMBER(VALUE(G10)),"O","X"))</f>
        <v>O</v>
      </c>
      <c r="O10" s="38" t="str">
        <f>IF(D$3="オープン参加",IF(G10&lt;&gt;"","O","x"),IF(LEN(G10)=10,"O","X"))</f>
        <v>X</v>
      </c>
      <c r="P10" s="38" t="str">
        <f t="shared" ref="P10:P19" si="4">IF(G10="申請中","O","")</f>
        <v/>
      </c>
      <c r="Q10" s="38" t="str">
        <f t="shared" ref="Q10:Q19" si="5">IF(D10&amp;E10&amp;F10&amp;G10="","X","O")</f>
        <v>X</v>
      </c>
      <c r="R10" s="38" t="str">
        <f t="shared" ref="R10:R19" si="6">IF(AND(Q10="O",L10=0),"X","O")</f>
        <v>O</v>
      </c>
      <c r="S10" s="38" t="str">
        <f t="shared" ref="S10:S19" si="7">IF(AND(Q10="O",M10=0),"X","O")</f>
        <v>O</v>
      </c>
      <c r="T10" s="38" t="str">
        <f t="shared" ref="T10:T19" si="8">IF(AND(Q10="O",F10=0),"X","O")</f>
        <v>O</v>
      </c>
      <c r="U10" s="38" t="str">
        <f>IF(OR(Q10="X",AND(Q10="O",OR(AND(N10="O",O10="O"),P10="O"))),"O","X")</f>
        <v>O</v>
      </c>
    </row>
    <row r="11" spans="2:22" ht="25.5" customHeight="1" x14ac:dyDescent="0.15">
      <c r="B11" s="19" t="str">
        <f>IF(Q11&amp;R11&amp;S11&amp;T11&amp;U11="OOOOO","OK","NG")</f>
        <v>NG</v>
      </c>
      <c r="C11" s="13">
        <v>2</v>
      </c>
      <c r="D11" s="29"/>
      <c r="E11" s="29"/>
      <c r="F11" s="33"/>
      <c r="G11" s="34"/>
      <c r="L11" s="38">
        <f t="array" ref="L11">MAX(IFERROR(FIND(区切文字,TRIM(D11)),0))</f>
        <v>0</v>
      </c>
      <c r="M11" s="38">
        <f t="array" ref="M11">MAX(IFERROR(FIND(区切文字,TRIM(E11)),0))</f>
        <v>0</v>
      </c>
      <c r="N11" s="38" t="str">
        <f t="shared" ref="N11:N19" si="9">IF(ISNUMBER(VALUE(G11)),"O","X")</f>
        <v>O</v>
      </c>
      <c r="O11" s="38" t="str">
        <f t="shared" ref="O11:O19" si="10">IF(LEN(G11)=10,"O","X")</f>
        <v>X</v>
      </c>
      <c r="P11" s="38" t="str">
        <f t="shared" si="4"/>
        <v/>
      </c>
      <c r="Q11" s="38" t="str">
        <f t="shared" si="5"/>
        <v>X</v>
      </c>
      <c r="R11" s="38" t="str">
        <f t="shared" si="6"/>
        <v>O</v>
      </c>
      <c r="S11" s="38" t="str">
        <f t="shared" si="7"/>
        <v>O</v>
      </c>
      <c r="T11" s="38" t="str">
        <f t="shared" si="8"/>
        <v>O</v>
      </c>
      <c r="U11" s="38" t="str">
        <f t="shared" ref="U11:U19" si="11">IF(OR(D$3="オープン参加",Q11="X",AND(Q11="O",OR(AND(N11="O",O11="O"),P11="O"))),"O","X")</f>
        <v>O</v>
      </c>
    </row>
    <row r="12" spans="2:22" ht="25.5" customHeight="1" x14ac:dyDescent="0.15">
      <c r="B12" s="19" t="str">
        <f t="shared" ref="B12:B16" si="12">IF(Q12&amp;R12&amp;S12&amp;T12&amp;U12="OOOOO","OK","NG")</f>
        <v>NG</v>
      </c>
      <c r="C12" s="13">
        <v>3</v>
      </c>
      <c r="D12" s="29"/>
      <c r="E12" s="29"/>
      <c r="F12" s="33"/>
      <c r="G12" s="34"/>
      <c r="L12" s="38">
        <f t="array" ref="L12">MAX(IFERROR(FIND(区切文字,TRIM(D12)),0))</f>
        <v>0</v>
      </c>
      <c r="M12" s="38">
        <f t="array" ref="M12">MAX(IFERROR(FIND(区切文字,TRIM(E12)),0))</f>
        <v>0</v>
      </c>
      <c r="N12" s="38" t="str">
        <f t="shared" si="9"/>
        <v>O</v>
      </c>
      <c r="O12" s="38" t="str">
        <f t="shared" si="10"/>
        <v>X</v>
      </c>
      <c r="P12" s="38" t="str">
        <f t="shared" si="4"/>
        <v/>
      </c>
      <c r="Q12" s="38" t="str">
        <f t="shared" si="5"/>
        <v>X</v>
      </c>
      <c r="R12" s="38" t="str">
        <f t="shared" si="6"/>
        <v>O</v>
      </c>
      <c r="S12" s="38" t="str">
        <f t="shared" si="7"/>
        <v>O</v>
      </c>
      <c r="T12" s="38" t="str">
        <f t="shared" si="8"/>
        <v>O</v>
      </c>
      <c r="U12" s="38" t="str">
        <f t="shared" si="11"/>
        <v>O</v>
      </c>
    </row>
    <row r="13" spans="2:22" ht="25.5" customHeight="1" x14ac:dyDescent="0.15">
      <c r="B13" s="19" t="str">
        <f t="shared" si="12"/>
        <v>NG</v>
      </c>
      <c r="C13" s="13">
        <v>4</v>
      </c>
      <c r="D13" s="29"/>
      <c r="E13" s="29"/>
      <c r="F13" s="33"/>
      <c r="G13" s="34"/>
      <c r="L13" s="38">
        <f t="array" ref="L13">MAX(IFERROR(FIND(区切文字,TRIM(D13)),0))</f>
        <v>0</v>
      </c>
      <c r="M13" s="38">
        <f t="array" ref="M13">MAX(IFERROR(FIND(区切文字,TRIM(E13)),0))</f>
        <v>0</v>
      </c>
      <c r="N13" s="38" t="str">
        <f t="shared" si="9"/>
        <v>O</v>
      </c>
      <c r="O13" s="38" t="str">
        <f t="shared" si="10"/>
        <v>X</v>
      </c>
      <c r="P13" s="38" t="str">
        <f t="shared" si="4"/>
        <v/>
      </c>
      <c r="Q13" s="38" t="str">
        <f t="shared" si="5"/>
        <v>X</v>
      </c>
      <c r="R13" s="38" t="str">
        <f t="shared" si="6"/>
        <v>O</v>
      </c>
      <c r="S13" s="38" t="str">
        <f t="shared" si="7"/>
        <v>O</v>
      </c>
      <c r="T13" s="38" t="str">
        <f t="shared" si="8"/>
        <v>O</v>
      </c>
      <c r="U13" s="38" t="str">
        <f t="shared" si="11"/>
        <v>O</v>
      </c>
    </row>
    <row r="14" spans="2:22" ht="25.5" customHeight="1" x14ac:dyDescent="0.15">
      <c r="B14" s="19" t="str">
        <f t="shared" si="12"/>
        <v>NG</v>
      </c>
      <c r="C14" s="13">
        <v>5</v>
      </c>
      <c r="D14" s="29"/>
      <c r="E14" s="29"/>
      <c r="F14" s="33"/>
      <c r="G14" s="34"/>
      <c r="L14" s="38">
        <f t="array" ref="L14">MAX(IFERROR(FIND(区切文字,TRIM(D14)),0))</f>
        <v>0</v>
      </c>
      <c r="M14" s="38">
        <f t="array" ref="M14">MAX(IFERROR(FIND(区切文字,TRIM(E14)),0))</f>
        <v>0</v>
      </c>
      <c r="N14" s="38" t="str">
        <f t="shared" si="9"/>
        <v>O</v>
      </c>
      <c r="O14" s="38" t="str">
        <f t="shared" si="10"/>
        <v>X</v>
      </c>
      <c r="P14" s="38" t="str">
        <f t="shared" si="4"/>
        <v/>
      </c>
      <c r="Q14" s="38" t="str">
        <f t="shared" si="5"/>
        <v>X</v>
      </c>
      <c r="R14" s="38" t="str">
        <f t="shared" si="6"/>
        <v>O</v>
      </c>
      <c r="S14" s="38" t="str">
        <f t="shared" si="7"/>
        <v>O</v>
      </c>
      <c r="T14" s="38" t="str">
        <f t="shared" si="8"/>
        <v>O</v>
      </c>
      <c r="U14" s="38" t="str">
        <f t="shared" si="11"/>
        <v>O</v>
      </c>
    </row>
    <row r="15" spans="2:22" ht="25.5" customHeight="1" x14ac:dyDescent="0.15">
      <c r="B15" s="19" t="str">
        <f t="shared" si="12"/>
        <v>NG</v>
      </c>
      <c r="C15" s="13">
        <v>6</v>
      </c>
      <c r="D15" s="29"/>
      <c r="E15" s="29"/>
      <c r="F15" s="33"/>
      <c r="G15" s="34"/>
      <c r="L15" s="38">
        <f t="array" ref="L15">MAX(IFERROR(FIND(区切文字,TRIM(D15)),0))</f>
        <v>0</v>
      </c>
      <c r="M15" s="38">
        <f t="array" ref="M15">MAX(IFERROR(FIND(区切文字,TRIM(E15)),0))</f>
        <v>0</v>
      </c>
      <c r="N15" s="38" t="str">
        <f t="shared" si="9"/>
        <v>O</v>
      </c>
      <c r="O15" s="38" t="str">
        <f t="shared" si="10"/>
        <v>X</v>
      </c>
      <c r="P15" s="38" t="str">
        <f t="shared" si="4"/>
        <v/>
      </c>
      <c r="Q15" s="38" t="str">
        <f t="shared" si="5"/>
        <v>X</v>
      </c>
      <c r="R15" s="38" t="str">
        <f t="shared" si="6"/>
        <v>O</v>
      </c>
      <c r="S15" s="38" t="str">
        <f t="shared" si="7"/>
        <v>O</v>
      </c>
      <c r="T15" s="38" t="str">
        <f t="shared" si="8"/>
        <v>O</v>
      </c>
      <c r="U15" s="38" t="str">
        <f t="shared" si="11"/>
        <v>O</v>
      </c>
    </row>
    <row r="16" spans="2:22" ht="25.5" customHeight="1" x14ac:dyDescent="0.15">
      <c r="B16" s="19" t="str">
        <f t="shared" si="12"/>
        <v>NG</v>
      </c>
      <c r="C16" s="13">
        <v>7</v>
      </c>
      <c r="D16" s="29"/>
      <c r="E16" s="29"/>
      <c r="F16" s="33"/>
      <c r="G16" s="34"/>
      <c r="L16" s="38">
        <f t="array" ref="L16">MAX(IFERROR(FIND(区切文字,TRIM(D16)),0))</f>
        <v>0</v>
      </c>
      <c r="M16" s="38">
        <f t="array" ref="M16">MAX(IFERROR(FIND(区切文字,TRIM(E16)),0))</f>
        <v>0</v>
      </c>
      <c r="N16" s="38" t="str">
        <f t="shared" si="9"/>
        <v>O</v>
      </c>
      <c r="O16" s="38" t="str">
        <f t="shared" si="10"/>
        <v>X</v>
      </c>
      <c r="P16" s="38" t="str">
        <f t="shared" si="4"/>
        <v/>
      </c>
      <c r="Q16" s="38" t="str">
        <f t="shared" si="5"/>
        <v>X</v>
      </c>
      <c r="R16" s="38" t="str">
        <f t="shared" si="6"/>
        <v>O</v>
      </c>
      <c r="S16" s="38" t="str">
        <f t="shared" si="7"/>
        <v>O</v>
      </c>
      <c r="T16" s="38" t="str">
        <f t="shared" si="8"/>
        <v>O</v>
      </c>
      <c r="U16" s="38" t="str">
        <f t="shared" si="11"/>
        <v>O</v>
      </c>
    </row>
    <row r="17" spans="2:21" ht="25.5" customHeight="1" x14ac:dyDescent="0.15">
      <c r="B17" s="19" t="str">
        <f t="shared" ref="B17:B19" si="13">IF(Q17="x","",IF(Q17&amp;R17&amp;S17&amp;T17&amp;U17="OOOOO","OK","NG"))</f>
        <v/>
      </c>
      <c r="C17" s="13">
        <v>8</v>
      </c>
      <c r="D17" s="29"/>
      <c r="E17" s="29"/>
      <c r="F17" s="33"/>
      <c r="G17" s="34"/>
      <c r="L17" s="38">
        <f t="array" ref="L17">MAX(IFERROR(FIND(区切文字,TRIM(D17)),0))</f>
        <v>0</v>
      </c>
      <c r="M17" s="38">
        <f t="array" ref="M17">MAX(IFERROR(FIND(区切文字,TRIM(E17)),0))</f>
        <v>0</v>
      </c>
      <c r="N17" s="38" t="str">
        <f t="shared" si="9"/>
        <v>O</v>
      </c>
      <c r="O17" s="38" t="str">
        <f t="shared" si="10"/>
        <v>X</v>
      </c>
      <c r="P17" s="38" t="str">
        <f t="shared" si="4"/>
        <v/>
      </c>
      <c r="Q17" s="38" t="str">
        <f t="shared" si="5"/>
        <v>X</v>
      </c>
      <c r="R17" s="38" t="str">
        <f t="shared" si="6"/>
        <v>O</v>
      </c>
      <c r="S17" s="38" t="str">
        <f t="shared" si="7"/>
        <v>O</v>
      </c>
      <c r="T17" s="38" t="str">
        <f t="shared" si="8"/>
        <v>O</v>
      </c>
      <c r="U17" s="38" t="str">
        <f t="shared" si="11"/>
        <v>O</v>
      </c>
    </row>
    <row r="18" spans="2:21" ht="25.5" customHeight="1" x14ac:dyDescent="0.15">
      <c r="B18" s="19" t="str">
        <f t="shared" si="13"/>
        <v/>
      </c>
      <c r="C18" s="13">
        <v>9</v>
      </c>
      <c r="D18" s="29"/>
      <c r="E18" s="29"/>
      <c r="F18" s="33"/>
      <c r="G18" s="34"/>
      <c r="L18" s="38">
        <f t="array" ref="L18">MAX(IFERROR(FIND(区切文字,TRIM(D18)),0))</f>
        <v>0</v>
      </c>
      <c r="M18" s="38">
        <f t="array" ref="M18">MAX(IFERROR(FIND(区切文字,TRIM(E18)),0))</f>
        <v>0</v>
      </c>
      <c r="N18" s="38" t="str">
        <f t="shared" si="9"/>
        <v>O</v>
      </c>
      <c r="O18" s="38" t="str">
        <f t="shared" si="10"/>
        <v>X</v>
      </c>
      <c r="P18" s="38" t="str">
        <f t="shared" si="4"/>
        <v/>
      </c>
      <c r="Q18" s="38" t="str">
        <f t="shared" si="5"/>
        <v>X</v>
      </c>
      <c r="R18" s="38" t="str">
        <f t="shared" si="6"/>
        <v>O</v>
      </c>
      <c r="S18" s="38" t="str">
        <f t="shared" si="7"/>
        <v>O</v>
      </c>
      <c r="T18" s="38" t="str">
        <f t="shared" si="8"/>
        <v>O</v>
      </c>
      <c r="U18" s="38" t="str">
        <f t="shared" si="11"/>
        <v>O</v>
      </c>
    </row>
    <row r="19" spans="2:21" ht="25.5" customHeight="1" thickBot="1" x14ac:dyDescent="0.2">
      <c r="B19" s="20" t="str">
        <f t="shared" si="13"/>
        <v/>
      </c>
      <c r="C19" s="22">
        <v>10</v>
      </c>
      <c r="D19" s="30"/>
      <c r="E19" s="30"/>
      <c r="F19" s="35"/>
      <c r="G19" s="36"/>
      <c r="L19" s="38">
        <f t="array" ref="L19">MAX(IFERROR(FIND(区切文字,TRIM(D19)),0))</f>
        <v>0</v>
      </c>
      <c r="M19" s="38">
        <f t="array" ref="M19">MAX(IFERROR(FIND(区切文字,TRIM(E19)),0))</f>
        <v>0</v>
      </c>
      <c r="N19" s="38" t="str">
        <f t="shared" si="9"/>
        <v>O</v>
      </c>
      <c r="O19" s="38" t="str">
        <f t="shared" si="10"/>
        <v>X</v>
      </c>
      <c r="P19" s="38" t="str">
        <f t="shared" si="4"/>
        <v/>
      </c>
      <c r="Q19" s="38" t="str">
        <f t="shared" si="5"/>
        <v>X</v>
      </c>
      <c r="R19" s="38" t="str">
        <f t="shared" si="6"/>
        <v>O</v>
      </c>
      <c r="S19" s="38" t="str">
        <f t="shared" si="7"/>
        <v>O</v>
      </c>
      <c r="T19" s="38" t="str">
        <f t="shared" si="8"/>
        <v>O</v>
      </c>
      <c r="U19" s="38" t="str">
        <f t="shared" si="11"/>
        <v>O</v>
      </c>
    </row>
    <row r="20" spans="2:21" ht="6.75" customHeight="1" x14ac:dyDescent="0.15"/>
    <row r="21" spans="2:21" ht="25.5" hidden="1" customHeight="1" thickBot="1" x14ac:dyDescent="0.2">
      <c r="B21" s="15" t="str">
        <f>IF(Q21&amp;R21&amp;S21="OO","OK","NG")</f>
        <v>OK</v>
      </c>
      <c r="C21" s="23" t="s">
        <v>43</v>
      </c>
      <c r="D21" s="24" t="s">
        <v>45</v>
      </c>
      <c r="E21" s="25"/>
      <c r="F21" s="16"/>
      <c r="G21" s="26"/>
      <c r="L21" s="38">
        <f t="array" ref="L21">MAX(IFERROR(FIND(区切文字,TRIM(D21)),0))</f>
        <v>3</v>
      </c>
      <c r="Q21" s="38" t="str">
        <f>IF(D21&amp;E21&amp;F21&amp;G21="","X","O")</f>
        <v>O</v>
      </c>
      <c r="R21" s="38" t="str">
        <f t="shared" ref="R21" si="14">IF(AND(Q21="O",L21=0),"X","O")</f>
        <v>O</v>
      </c>
    </row>
  </sheetData>
  <sheetProtection algorithmName="SHA-512" hashValue="POdzz7hL69/kVBj5oi4rC9rs9IoLgn6cyHQJdUzMig+gBVXl6semlFB1lNxiUFKkulibfFd1AQjDd/r28cplSw==" saltValue="9XwBtpONhyDHGF12qs055A==" spinCount="100000" sheet="1" objects="1" scenarios="1"/>
  <mergeCells count="2">
    <mergeCell ref="E2:G2"/>
    <mergeCell ref="E3:G4"/>
  </mergeCells>
  <phoneticPr fontId="1"/>
  <conditionalFormatting sqref="B6:B19">
    <cfRule type="expression" dxfId="11" priority="4">
      <formula>B6="NG"</formula>
    </cfRule>
  </conditionalFormatting>
  <conditionalFormatting sqref="C2:C3 B5:G5 B9:G9">
    <cfRule type="expression" dxfId="10" priority="1">
      <formula>$D$2="女子"</formula>
    </cfRule>
    <cfRule type="expression" dxfId="9" priority="2">
      <formula>$D$2="男子"</formula>
    </cfRule>
  </conditionalFormatting>
  <conditionalFormatting sqref="D6:G6 D10:G16 D21">
    <cfRule type="expression" dxfId="8" priority="6">
      <formula>D6=""</formula>
    </cfRule>
  </conditionalFormatting>
  <conditionalFormatting sqref="D6:G19">
    <cfRule type="expression" dxfId="7" priority="5">
      <formula>R6="X"</formula>
    </cfRule>
  </conditionalFormatting>
  <conditionalFormatting sqref="E2:G2">
    <cfRule type="expression" dxfId="6" priority="3">
      <formula>$E$2&lt;&gt;""</formula>
    </cfRule>
  </conditionalFormatting>
  <dataValidations count="4">
    <dataValidation type="list" allowBlank="1" showInputMessage="1" showErrorMessage="1" sqref="D2">
      <formula1>種目</formula1>
    </dataValidation>
    <dataValidation type="list" allowBlank="1" showInputMessage="1" showErrorMessage="1" sqref="F10:F19">
      <formula1>学年</formula1>
    </dataValidation>
    <dataValidation type="list" allowBlank="1" showInputMessage="1" showErrorMessage="1" sqref="D3">
      <formula1>チーム種別</formula1>
    </dataValidation>
    <dataValidation type="list" allowBlank="1" showInputMessage="1" showErrorMessage="1" sqref="F6:F8">
      <formula1>"有,無,期限切れ,取得中"</formula1>
    </dataValidation>
  </dataValidations>
  <pageMargins left="0.7" right="0.7" top="0.75" bottom="0.75" header="0.3" footer="0.3"/>
  <pageSetup paperSize="9" orientation="portrait" r:id="rId1"/>
  <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FF00FF"/>
  </sheetPr>
  <dimension ref="B1:Y21"/>
  <sheetViews>
    <sheetView showGridLines="0" showRowColHeaders="0" zoomScaleNormal="100" workbookViewId="0">
      <selection activeCell="G16" sqref="G16"/>
    </sheetView>
  </sheetViews>
  <sheetFormatPr defaultColWidth="9" defaultRowHeight="21" x14ac:dyDescent="0.15"/>
  <cols>
    <col min="1" max="1" width="3.5" style="10" customWidth="1"/>
    <col min="2" max="2" width="6.25" style="10" customWidth="1"/>
    <col min="3" max="3" width="10.875" style="10" customWidth="1"/>
    <col min="4" max="5" width="26.875" style="10" customWidth="1"/>
    <col min="6" max="6" width="14" style="10" bestFit="1" customWidth="1"/>
    <col min="7" max="7" width="27.375" style="11" customWidth="1"/>
    <col min="8" max="8" width="1.5" style="4" customWidth="1"/>
    <col min="9" max="9" width="19.75" style="38" hidden="1" customWidth="1"/>
    <col min="10" max="10" width="5" style="38" hidden="1" customWidth="1"/>
    <col min="11" max="11" width="9" style="38" hidden="1" customWidth="1"/>
    <col min="12" max="22" width="3.875" style="38" hidden="1" customWidth="1"/>
    <col min="23" max="24" width="9" style="38" hidden="1" customWidth="1"/>
    <col min="25" max="25" width="0" style="38" hidden="1" customWidth="1"/>
    <col min="26" max="16384" width="9" style="10"/>
  </cols>
  <sheetData>
    <row r="1" spans="2:22" x14ac:dyDescent="0.15">
      <c r="J1" s="38" t="s">
        <v>40</v>
      </c>
      <c r="K1" s="38" t="s">
        <v>43</v>
      </c>
      <c r="L1" s="38" t="s">
        <v>31</v>
      </c>
      <c r="M1" s="38" t="s">
        <v>32</v>
      </c>
      <c r="N1" s="38" t="s">
        <v>39</v>
      </c>
      <c r="O1" s="38" t="s">
        <v>33</v>
      </c>
      <c r="P1" s="38" t="s">
        <v>34</v>
      </c>
      <c r="Q1" s="38" t="s">
        <v>35</v>
      </c>
      <c r="R1" s="38" t="s">
        <v>36</v>
      </c>
      <c r="S1" s="38" t="s">
        <v>37</v>
      </c>
      <c r="T1" s="38" t="s">
        <v>38</v>
      </c>
      <c r="U1" s="38" t="s">
        <v>47</v>
      </c>
      <c r="V1" s="38" t="s">
        <v>48</v>
      </c>
    </row>
    <row r="2" spans="2:22" ht="22.5" customHeight="1" x14ac:dyDescent="0.15">
      <c r="C2" s="12" t="s">
        <v>11</v>
      </c>
      <c r="D2" s="9" t="s">
        <v>17</v>
      </c>
      <c r="E2" s="63" t="str">
        <f>IF(D3="オープン参加",IF(K4&lt;&gt;"",K4,""),IF(J4&lt;&gt;"",J4,IF(L4&lt;&gt;"",L4,IF(M4&lt;&gt;"",M4,""))))</f>
        <v>「判定」欄にNGがあります</v>
      </c>
      <c r="F2" s="64"/>
      <c r="G2" s="64"/>
      <c r="J2" s="38">
        <f>COUNTIF(B6:B21,"NG")</f>
        <v>8</v>
      </c>
      <c r="K2" s="38">
        <f>COUNTIF(B21,"NG")</f>
        <v>0</v>
      </c>
      <c r="L2" s="38">
        <f>SUM(Q2:V2)</f>
        <v>0</v>
      </c>
      <c r="M2" s="38">
        <f>SUM(P2:V2)</f>
        <v>0</v>
      </c>
      <c r="N2" s="38">
        <f>SUM(O2:V2)</f>
        <v>0</v>
      </c>
      <c r="O2" s="38">
        <f>COUNTIF($F$10:$F$19,"6")</f>
        <v>0</v>
      </c>
      <c r="P2" s="38">
        <f>COUNTIF($F$10:$F$19,"5")</f>
        <v>0</v>
      </c>
      <c r="Q2" s="38">
        <f>COUNTIF($F$10:$F$19,"4")</f>
        <v>0</v>
      </c>
      <c r="R2" s="38">
        <f>COUNTIF($F$10:$F$19,"3")</f>
        <v>0</v>
      </c>
      <c r="S2" s="38">
        <f>COUNTIF($F$10:$F$19,"2")</f>
        <v>0</v>
      </c>
      <c r="T2" s="38">
        <f t="shared" ref="T2" si="0">COUNTIF($F$10:$F$19,"1")</f>
        <v>0</v>
      </c>
      <c r="U2" s="38">
        <f>COUNTIF($F$10:$F$19,"年長")</f>
        <v>0</v>
      </c>
      <c r="V2" s="38">
        <f>COUNTIF($F$10:$F$19,"年中")</f>
        <v>0</v>
      </c>
    </row>
    <row r="3" spans="2:22" ht="22.5" customHeight="1" x14ac:dyDescent="0.15">
      <c r="C3" s="12" t="s">
        <v>12</v>
      </c>
      <c r="D3" s="14"/>
      <c r="E3" s="65" t="str">
        <f>"⇐【"&amp;D2&amp;"】で２チーム以上参加する場合、シートをコピーしてから、選択してください。
【"&amp;D2&amp;"】で１チームのみ参加の場合空欄にしてください。
オープン参加の場合も選択してくだい"</f>
        <v>⇐【女子】で２チーム以上参加する場合、シートをコピーしてから、選択してください。
【女子】で１チームのみ参加の場合空欄にしてください。
オープン参加の場合も選択してくだい</v>
      </c>
      <c r="F3" s="65"/>
      <c r="G3" s="65"/>
      <c r="J3" s="38">
        <v>0</v>
      </c>
      <c r="K3" s="38">
        <v>0</v>
      </c>
      <c r="L3" s="38">
        <v>1</v>
      </c>
      <c r="M3" s="38">
        <v>4</v>
      </c>
      <c r="N3" s="38">
        <v>7</v>
      </c>
    </row>
    <row r="4" spans="2:22" ht="21.75" thickBot="1" x14ac:dyDescent="0.2">
      <c r="E4" s="65"/>
      <c r="F4" s="65"/>
      <c r="G4" s="65"/>
      <c r="J4" s="38" t="str">
        <f>IF(J2&gt;J3,"「判定」欄にNGがあります","")</f>
        <v>「判定」欄にNGがあります</v>
      </c>
      <c r="K4" s="38" t="str">
        <f>IF(K2&gt;K3,"オープン参加でも「帯同審判員」は必須です","")</f>
        <v/>
      </c>
      <c r="L4" s="38" t="str">
        <f>IF(L2&lt;L3,L1&amp;"の部に参加する選手が不足しています","")</f>
        <v>4年生以下の部に参加する選手が不足しています</v>
      </c>
      <c r="M4" s="38" t="str">
        <f>IF(M2&lt;M3,M1&amp;"の部に参加する選手が不足しています","")</f>
        <v>5年生以下の部に参加する選手が不足しています</v>
      </c>
    </row>
    <row r="5" spans="2:22" ht="36.75" customHeight="1" thickBot="1" x14ac:dyDescent="0.2">
      <c r="B5" s="39" t="s">
        <v>29</v>
      </c>
      <c r="C5" s="40"/>
      <c r="D5" s="41" t="s">
        <v>50</v>
      </c>
      <c r="E5" s="41" t="s">
        <v>51</v>
      </c>
      <c r="F5" s="42" t="s">
        <v>49</v>
      </c>
      <c r="G5" s="43" t="str">
        <f>I5</f>
        <v>個人登録番号
or 申請中</v>
      </c>
      <c r="I5" s="38" t="str">
        <f>IF(D3="オープン参加","個人登録番号"&amp;CHAR(10)&amp;"個人登録番号なし","個人登録番号"&amp;CHAR(10)&amp;"or 申請中")</f>
        <v>個人登録番号
or 申請中</v>
      </c>
      <c r="L5" s="38" t="s">
        <v>19</v>
      </c>
      <c r="M5" s="38" t="s">
        <v>20</v>
      </c>
      <c r="N5" s="38" t="s">
        <v>24</v>
      </c>
      <c r="O5" s="38" t="s">
        <v>25</v>
      </c>
      <c r="P5" s="38" t="s">
        <v>26</v>
      </c>
      <c r="Q5" s="38" t="s">
        <v>28</v>
      </c>
      <c r="R5" s="38" t="s">
        <v>21</v>
      </c>
      <c r="S5" s="38" t="s">
        <v>22</v>
      </c>
      <c r="T5" s="38" t="s">
        <v>23</v>
      </c>
      <c r="U5" s="38" t="s">
        <v>27</v>
      </c>
    </row>
    <row r="6" spans="2:22" ht="25.5" customHeight="1" x14ac:dyDescent="0.15">
      <c r="B6" s="17" t="str">
        <f>IF(Q6&amp;R6&amp;S6&amp;T6&amp;U6="OOOOO","OK","NG")</f>
        <v>NG</v>
      </c>
      <c r="C6" s="18" t="s">
        <v>3</v>
      </c>
      <c r="D6" s="28"/>
      <c r="E6" s="28"/>
      <c r="F6" s="49"/>
      <c r="G6" s="32"/>
      <c r="L6" s="38">
        <f t="array" ref="L6">MAX(IFERROR(FIND(区切文字,TRIM(D6)),0))</f>
        <v>0</v>
      </c>
      <c r="M6" s="38">
        <f t="array" ref="M6">MAX(IFERROR(FIND(区切文字,TRIM(E6)),0))</f>
        <v>0</v>
      </c>
      <c r="N6" s="38" t="str">
        <f>IF(ISNUMBER(VALUE(G6)),"O","X")</f>
        <v>O</v>
      </c>
      <c r="O6" s="38" t="str">
        <f>IF(LEN(G6)=10,"O","X")</f>
        <v>X</v>
      </c>
      <c r="P6" s="38" t="str">
        <f>IF(G6="申請中","O","")</f>
        <v/>
      </c>
      <c r="Q6" s="38" t="str">
        <f>IF(D6&amp;E6&amp;F6&amp;G6="","X","O")</f>
        <v>X</v>
      </c>
      <c r="R6" s="38" t="str">
        <f t="shared" ref="R6" si="1">IF(AND(Q6="O",L6=0),"X","O")</f>
        <v>O</v>
      </c>
      <c r="S6" s="38" t="str">
        <f t="shared" ref="S6:S8" si="2">IF(AND(Q6="O",M6=0),"X","O")</f>
        <v>O</v>
      </c>
      <c r="T6" s="38" t="str">
        <f>IF(AND(Q6="O",F6=0),"X","O")</f>
        <v>O</v>
      </c>
      <c r="U6" s="38" t="str">
        <f>IF(OR(D$3="オープン参加",Q6="X",AND(Q6="O",OR(AND(N6="O",O6="O"),P6="O"))),"O","X")</f>
        <v>O</v>
      </c>
    </row>
    <row r="7" spans="2:22" ht="25.5" customHeight="1" x14ac:dyDescent="0.15">
      <c r="B7" s="19" t="str">
        <f>IF(Q7="x","",IF(Q7&amp;R7&amp;S7&amp;T7&amp;U7="OOOOO","OK","NG"))</f>
        <v/>
      </c>
      <c r="C7" s="13" t="s">
        <v>4</v>
      </c>
      <c r="D7" s="29"/>
      <c r="E7" s="29"/>
      <c r="F7" s="50"/>
      <c r="G7" s="34"/>
      <c r="L7" s="38">
        <f t="array" ref="L7">MAX(IFERROR(FIND(区切文字,TRIM(D7)),0))</f>
        <v>0</v>
      </c>
      <c r="M7" s="38">
        <f t="array" ref="M7">MAX(IFERROR(FIND(区切文字,TRIM(E7)),0))</f>
        <v>0</v>
      </c>
      <c r="N7" s="38" t="str">
        <f>IF(ISNUMBER(VALUE(G7)),"O","X")</f>
        <v>O</v>
      </c>
      <c r="O7" s="38" t="str">
        <f>IF(LEN(G7)=10,"O","X")</f>
        <v>X</v>
      </c>
      <c r="P7" s="38" t="str">
        <f>IF(G7="申請中","O","")</f>
        <v/>
      </c>
      <c r="Q7" s="38" t="str">
        <f>IF(D7&amp;E7&amp;F7&amp;G7="","X","O")</f>
        <v>X</v>
      </c>
      <c r="R7" s="38" t="str">
        <f>IF(AND(Q7="O",L7=0),"X","O")</f>
        <v>O</v>
      </c>
      <c r="S7" s="38" t="str">
        <f t="shared" si="2"/>
        <v>O</v>
      </c>
      <c r="T7" s="38" t="str">
        <f>IF(AND(Q7="O",F7=0),"X","O")</f>
        <v>O</v>
      </c>
      <c r="U7" s="38" t="str">
        <f>IF(OR(D$3="オープン参加",Q7="X",AND(Q7="O",OR(AND(N7="O",O7="O"),P7="O"))),"O","X")</f>
        <v>O</v>
      </c>
    </row>
    <row r="8" spans="2:22" ht="25.5" customHeight="1" thickBot="1" x14ac:dyDescent="0.2">
      <c r="B8" s="20" t="str">
        <f>IF(Q8="x","",IF(Q8&amp;R8&amp;S8&amp;T8&amp;U8="OOOOO","OK","NG"))</f>
        <v/>
      </c>
      <c r="C8" s="21" t="s">
        <v>4</v>
      </c>
      <c r="D8" s="30"/>
      <c r="E8" s="30"/>
      <c r="F8" s="51"/>
      <c r="G8" s="36"/>
      <c r="L8" s="38">
        <f t="array" ref="L8">MAX(IFERROR(FIND(区切文字,TRIM(D8)),0))</f>
        <v>0</v>
      </c>
      <c r="M8" s="38">
        <f t="array" ref="M8">MAX(IFERROR(FIND(区切文字,TRIM(E8)),0))</f>
        <v>0</v>
      </c>
      <c r="N8" s="38" t="str">
        <f>IF(ISNUMBER(VALUE(G8)),"O","X")</f>
        <v>O</v>
      </c>
      <c r="O8" s="38" t="str">
        <f>IF(LEN(G8)=10,"O","X")</f>
        <v>X</v>
      </c>
      <c r="P8" s="38" t="str">
        <f>IF(G8="申請中","O","")</f>
        <v/>
      </c>
      <c r="Q8" s="38" t="str">
        <f>IF(D8&amp;E8&amp;F8&amp;G8="","X","O")</f>
        <v>X</v>
      </c>
      <c r="R8" s="38" t="str">
        <f t="shared" ref="R8" si="3">IF(AND(Q8="O",L8=0),"X","O")</f>
        <v>O</v>
      </c>
      <c r="S8" s="38" t="str">
        <f t="shared" si="2"/>
        <v>O</v>
      </c>
      <c r="T8" s="38" t="str">
        <f>IF(AND(Q8="O",F8=0),"X","O")</f>
        <v>O</v>
      </c>
      <c r="U8" s="38" t="str">
        <f>IF(OR(D$3="オープン参加",Q8="X",AND(Q8="O",OR(AND(N8="O",O8="O"),P8="O"))),"O","X")</f>
        <v>O</v>
      </c>
    </row>
    <row r="9" spans="2:22" ht="36.75" customHeight="1" thickBot="1" x14ac:dyDescent="0.2">
      <c r="B9" s="44" t="s">
        <v>29</v>
      </c>
      <c r="C9" s="45"/>
      <c r="D9" s="46" t="s">
        <v>50</v>
      </c>
      <c r="E9" s="46" t="s">
        <v>51</v>
      </c>
      <c r="F9" s="47" t="s">
        <v>5</v>
      </c>
      <c r="G9" s="48" t="str">
        <f>I9</f>
        <v>個人登録番号
or 申請中</v>
      </c>
      <c r="I9" s="38" t="str">
        <f>IF(D3="オープン参加","所属ジュニア名","個人登録番号"&amp;CHAR(10)&amp;"or 申請中")</f>
        <v>個人登録番号
or 申請中</v>
      </c>
    </row>
    <row r="10" spans="2:22" ht="25.5" customHeight="1" x14ac:dyDescent="0.15">
      <c r="B10" s="17" t="str">
        <f>IF(Q10&amp;R10&amp;S10&amp;T10&amp;U10="OOOOO","OK","NG")</f>
        <v>NG</v>
      </c>
      <c r="C10" s="18">
        <v>1</v>
      </c>
      <c r="D10" s="28"/>
      <c r="E10" s="28"/>
      <c r="F10" s="31"/>
      <c r="G10" s="32"/>
      <c r="L10" s="38">
        <f t="array" ref="L10">MAX(IFERROR(FIND(区切文字,TRIM(D10)),0))</f>
        <v>0</v>
      </c>
      <c r="M10" s="38">
        <f t="array" ref="M10">MAX(IFERROR(FIND(区切文字,TRIM(E10)),0))</f>
        <v>0</v>
      </c>
      <c r="N10" s="38" t="str">
        <f>IF(D$3="オープン参加","O",IF(ISNUMBER(VALUE(G10)),"O","X"))</f>
        <v>O</v>
      </c>
      <c r="O10" s="38" t="str">
        <f>IF(D$3="オープン参加",IF(G10&lt;&gt;"","O","x"),IF(LEN(G10)=10,"O","X"))</f>
        <v>X</v>
      </c>
      <c r="P10" s="38" t="str">
        <f t="shared" ref="P10:P19" si="4">IF(G10="申請中","O","")</f>
        <v/>
      </c>
      <c r="Q10" s="38" t="str">
        <f t="shared" ref="Q10:Q19" si="5">IF(D10&amp;E10&amp;F10&amp;G10="","X","O")</f>
        <v>X</v>
      </c>
      <c r="R10" s="38" t="str">
        <f t="shared" ref="R10:R19" si="6">IF(AND(Q10="O",L10=0),"X","O")</f>
        <v>O</v>
      </c>
      <c r="S10" s="38" t="str">
        <f t="shared" ref="S10:S19" si="7">IF(AND(Q10="O",M10=0),"X","O")</f>
        <v>O</v>
      </c>
      <c r="T10" s="38" t="str">
        <f t="shared" ref="T10:T19" si="8">IF(AND(Q10="O",F10=0),"X","O")</f>
        <v>O</v>
      </c>
      <c r="U10" s="38" t="str">
        <f>IF(OR(Q10="X",AND(Q10="O",OR(AND(N10="O",O10="O"),P10="O"))),"O","X")</f>
        <v>O</v>
      </c>
    </row>
    <row r="11" spans="2:22" ht="25.5" customHeight="1" x14ac:dyDescent="0.15">
      <c r="B11" s="19" t="str">
        <f>IF(Q11&amp;R11&amp;S11&amp;T11&amp;U11="OOOOO","OK","NG")</f>
        <v>NG</v>
      </c>
      <c r="C11" s="13">
        <v>2</v>
      </c>
      <c r="D11" s="29"/>
      <c r="E11" s="29"/>
      <c r="F11" s="33"/>
      <c r="G11" s="34"/>
      <c r="L11" s="38">
        <f t="array" ref="L11">MAX(IFERROR(FIND(区切文字,TRIM(D11)),0))</f>
        <v>0</v>
      </c>
      <c r="M11" s="38">
        <f t="array" ref="M11">MAX(IFERROR(FIND(区切文字,TRIM(E11)),0))</f>
        <v>0</v>
      </c>
      <c r="N11" s="38" t="str">
        <f t="shared" ref="N11:N19" si="9">IF(ISNUMBER(VALUE(G11)),"O","X")</f>
        <v>O</v>
      </c>
      <c r="O11" s="38" t="str">
        <f t="shared" ref="O11:O19" si="10">IF(LEN(G11)=10,"O","X")</f>
        <v>X</v>
      </c>
      <c r="P11" s="38" t="str">
        <f t="shared" si="4"/>
        <v/>
      </c>
      <c r="Q11" s="38" t="str">
        <f t="shared" si="5"/>
        <v>X</v>
      </c>
      <c r="R11" s="38" t="str">
        <f t="shared" si="6"/>
        <v>O</v>
      </c>
      <c r="S11" s="38" t="str">
        <f t="shared" si="7"/>
        <v>O</v>
      </c>
      <c r="T11" s="38" t="str">
        <f t="shared" si="8"/>
        <v>O</v>
      </c>
      <c r="U11" s="38" t="str">
        <f t="shared" ref="U11:U19" si="11">IF(OR(D$3="オープン参加",Q11="X",AND(Q11="O",OR(AND(N11="O",O11="O"),P11="O"))),"O","X")</f>
        <v>O</v>
      </c>
    </row>
    <row r="12" spans="2:22" ht="25.5" customHeight="1" x14ac:dyDescent="0.15">
      <c r="B12" s="19" t="str">
        <f t="shared" ref="B12:B16" si="12">IF(Q12&amp;R12&amp;S12&amp;T12&amp;U12="OOOOO","OK","NG")</f>
        <v>NG</v>
      </c>
      <c r="C12" s="13">
        <v>3</v>
      </c>
      <c r="D12" s="29"/>
      <c r="E12" s="29"/>
      <c r="F12" s="33"/>
      <c r="G12" s="34"/>
      <c r="L12" s="38">
        <f t="array" ref="L12">MAX(IFERROR(FIND(区切文字,TRIM(D12)),0))</f>
        <v>0</v>
      </c>
      <c r="M12" s="38">
        <f t="array" ref="M12">MAX(IFERROR(FIND(区切文字,TRIM(E12)),0))</f>
        <v>0</v>
      </c>
      <c r="N12" s="38" t="str">
        <f t="shared" si="9"/>
        <v>O</v>
      </c>
      <c r="O12" s="38" t="str">
        <f t="shared" si="10"/>
        <v>X</v>
      </c>
      <c r="P12" s="38" t="str">
        <f t="shared" si="4"/>
        <v/>
      </c>
      <c r="Q12" s="38" t="str">
        <f t="shared" si="5"/>
        <v>X</v>
      </c>
      <c r="R12" s="38" t="str">
        <f t="shared" si="6"/>
        <v>O</v>
      </c>
      <c r="S12" s="38" t="str">
        <f t="shared" si="7"/>
        <v>O</v>
      </c>
      <c r="T12" s="38" t="str">
        <f t="shared" si="8"/>
        <v>O</v>
      </c>
      <c r="U12" s="38" t="str">
        <f t="shared" si="11"/>
        <v>O</v>
      </c>
    </row>
    <row r="13" spans="2:22" ht="25.5" customHeight="1" x14ac:dyDescent="0.15">
      <c r="B13" s="19" t="str">
        <f t="shared" si="12"/>
        <v>NG</v>
      </c>
      <c r="C13" s="13">
        <v>4</v>
      </c>
      <c r="D13" s="29"/>
      <c r="E13" s="29"/>
      <c r="F13" s="33"/>
      <c r="G13" s="34"/>
      <c r="L13" s="38">
        <f t="array" ref="L13">MAX(IFERROR(FIND(区切文字,TRIM(D13)),0))</f>
        <v>0</v>
      </c>
      <c r="M13" s="38">
        <f t="array" ref="M13">MAX(IFERROR(FIND(区切文字,TRIM(E13)),0))</f>
        <v>0</v>
      </c>
      <c r="N13" s="38" t="str">
        <f t="shared" si="9"/>
        <v>O</v>
      </c>
      <c r="O13" s="38" t="str">
        <f t="shared" si="10"/>
        <v>X</v>
      </c>
      <c r="P13" s="38" t="str">
        <f t="shared" si="4"/>
        <v/>
      </c>
      <c r="Q13" s="38" t="str">
        <f t="shared" si="5"/>
        <v>X</v>
      </c>
      <c r="R13" s="38" t="str">
        <f t="shared" si="6"/>
        <v>O</v>
      </c>
      <c r="S13" s="38" t="str">
        <f t="shared" si="7"/>
        <v>O</v>
      </c>
      <c r="T13" s="38" t="str">
        <f t="shared" si="8"/>
        <v>O</v>
      </c>
      <c r="U13" s="38" t="str">
        <f t="shared" si="11"/>
        <v>O</v>
      </c>
    </row>
    <row r="14" spans="2:22" ht="25.5" customHeight="1" x14ac:dyDescent="0.15">
      <c r="B14" s="19" t="str">
        <f t="shared" si="12"/>
        <v>NG</v>
      </c>
      <c r="C14" s="13">
        <v>5</v>
      </c>
      <c r="D14" s="29"/>
      <c r="E14" s="29"/>
      <c r="F14" s="33"/>
      <c r="G14" s="34"/>
      <c r="L14" s="38">
        <f t="array" ref="L14">MAX(IFERROR(FIND(区切文字,TRIM(D14)),0))</f>
        <v>0</v>
      </c>
      <c r="M14" s="38">
        <f t="array" ref="M14">MAX(IFERROR(FIND(区切文字,TRIM(E14)),0))</f>
        <v>0</v>
      </c>
      <c r="N14" s="38" t="str">
        <f t="shared" si="9"/>
        <v>O</v>
      </c>
      <c r="O14" s="38" t="str">
        <f t="shared" si="10"/>
        <v>X</v>
      </c>
      <c r="P14" s="38" t="str">
        <f t="shared" si="4"/>
        <v/>
      </c>
      <c r="Q14" s="38" t="str">
        <f t="shared" si="5"/>
        <v>X</v>
      </c>
      <c r="R14" s="38" t="str">
        <f t="shared" si="6"/>
        <v>O</v>
      </c>
      <c r="S14" s="38" t="str">
        <f t="shared" si="7"/>
        <v>O</v>
      </c>
      <c r="T14" s="38" t="str">
        <f t="shared" si="8"/>
        <v>O</v>
      </c>
      <c r="U14" s="38" t="str">
        <f t="shared" si="11"/>
        <v>O</v>
      </c>
    </row>
    <row r="15" spans="2:22" ht="25.5" customHeight="1" x14ac:dyDescent="0.15">
      <c r="B15" s="19" t="str">
        <f t="shared" si="12"/>
        <v>NG</v>
      </c>
      <c r="C15" s="13">
        <v>6</v>
      </c>
      <c r="D15" s="29"/>
      <c r="E15" s="29"/>
      <c r="F15" s="33"/>
      <c r="G15" s="34"/>
      <c r="L15" s="38">
        <f t="array" ref="L15">MAX(IFERROR(FIND(区切文字,TRIM(D15)),0))</f>
        <v>0</v>
      </c>
      <c r="M15" s="38">
        <f t="array" ref="M15">MAX(IFERROR(FIND(区切文字,TRIM(E15)),0))</f>
        <v>0</v>
      </c>
      <c r="N15" s="38" t="str">
        <f t="shared" si="9"/>
        <v>O</v>
      </c>
      <c r="O15" s="38" t="str">
        <f t="shared" si="10"/>
        <v>X</v>
      </c>
      <c r="P15" s="38" t="str">
        <f t="shared" si="4"/>
        <v/>
      </c>
      <c r="Q15" s="38" t="str">
        <f t="shared" si="5"/>
        <v>X</v>
      </c>
      <c r="R15" s="38" t="str">
        <f t="shared" si="6"/>
        <v>O</v>
      </c>
      <c r="S15" s="38" t="str">
        <f t="shared" si="7"/>
        <v>O</v>
      </c>
      <c r="T15" s="38" t="str">
        <f t="shared" si="8"/>
        <v>O</v>
      </c>
      <c r="U15" s="38" t="str">
        <f t="shared" si="11"/>
        <v>O</v>
      </c>
    </row>
    <row r="16" spans="2:22" ht="25.5" customHeight="1" x14ac:dyDescent="0.15">
      <c r="B16" s="19" t="str">
        <f t="shared" si="12"/>
        <v>NG</v>
      </c>
      <c r="C16" s="13">
        <v>7</v>
      </c>
      <c r="D16" s="29"/>
      <c r="E16" s="29"/>
      <c r="F16" s="33"/>
      <c r="G16" s="34"/>
      <c r="L16" s="38">
        <f t="array" ref="L16">MAX(IFERROR(FIND(区切文字,TRIM(D16)),0))</f>
        <v>0</v>
      </c>
      <c r="M16" s="38">
        <f t="array" ref="M16">MAX(IFERROR(FIND(区切文字,TRIM(E16)),0))</f>
        <v>0</v>
      </c>
      <c r="N16" s="38" t="str">
        <f t="shared" si="9"/>
        <v>O</v>
      </c>
      <c r="O16" s="38" t="str">
        <f t="shared" si="10"/>
        <v>X</v>
      </c>
      <c r="P16" s="38" t="str">
        <f t="shared" si="4"/>
        <v/>
      </c>
      <c r="Q16" s="38" t="str">
        <f t="shared" si="5"/>
        <v>X</v>
      </c>
      <c r="R16" s="38" t="str">
        <f t="shared" si="6"/>
        <v>O</v>
      </c>
      <c r="S16" s="38" t="str">
        <f t="shared" si="7"/>
        <v>O</v>
      </c>
      <c r="T16" s="38" t="str">
        <f t="shared" si="8"/>
        <v>O</v>
      </c>
      <c r="U16" s="38" t="str">
        <f t="shared" si="11"/>
        <v>O</v>
      </c>
    </row>
    <row r="17" spans="2:21" ht="25.5" customHeight="1" x14ac:dyDescent="0.15">
      <c r="B17" s="19" t="str">
        <f t="shared" ref="B17:B19" si="13">IF(Q17="x","",IF(Q17&amp;R17&amp;S17&amp;T17&amp;U17="OOOOO","OK","NG"))</f>
        <v/>
      </c>
      <c r="C17" s="13">
        <v>8</v>
      </c>
      <c r="D17" s="29"/>
      <c r="E17" s="29"/>
      <c r="F17" s="33"/>
      <c r="G17" s="34"/>
      <c r="L17" s="38">
        <f t="array" ref="L17">MAX(IFERROR(FIND(区切文字,TRIM(D17)),0))</f>
        <v>0</v>
      </c>
      <c r="M17" s="38">
        <f t="array" ref="M17">MAX(IFERROR(FIND(区切文字,TRIM(E17)),0))</f>
        <v>0</v>
      </c>
      <c r="N17" s="38" t="str">
        <f t="shared" si="9"/>
        <v>O</v>
      </c>
      <c r="O17" s="38" t="str">
        <f t="shared" si="10"/>
        <v>X</v>
      </c>
      <c r="P17" s="38" t="str">
        <f t="shared" si="4"/>
        <v/>
      </c>
      <c r="Q17" s="38" t="str">
        <f t="shared" si="5"/>
        <v>X</v>
      </c>
      <c r="R17" s="38" t="str">
        <f t="shared" si="6"/>
        <v>O</v>
      </c>
      <c r="S17" s="38" t="str">
        <f t="shared" si="7"/>
        <v>O</v>
      </c>
      <c r="T17" s="38" t="str">
        <f t="shared" si="8"/>
        <v>O</v>
      </c>
      <c r="U17" s="38" t="str">
        <f t="shared" si="11"/>
        <v>O</v>
      </c>
    </row>
    <row r="18" spans="2:21" ht="25.5" customHeight="1" x14ac:dyDescent="0.15">
      <c r="B18" s="19" t="str">
        <f t="shared" si="13"/>
        <v/>
      </c>
      <c r="C18" s="13">
        <v>9</v>
      </c>
      <c r="D18" s="29"/>
      <c r="E18" s="29"/>
      <c r="F18" s="33"/>
      <c r="G18" s="34"/>
      <c r="L18" s="38">
        <f t="array" ref="L18">MAX(IFERROR(FIND(区切文字,TRIM(D18)),0))</f>
        <v>0</v>
      </c>
      <c r="M18" s="38">
        <f t="array" ref="M18">MAX(IFERROR(FIND(区切文字,TRIM(E18)),0))</f>
        <v>0</v>
      </c>
      <c r="N18" s="38" t="str">
        <f t="shared" si="9"/>
        <v>O</v>
      </c>
      <c r="O18" s="38" t="str">
        <f t="shared" si="10"/>
        <v>X</v>
      </c>
      <c r="P18" s="38" t="str">
        <f t="shared" si="4"/>
        <v/>
      </c>
      <c r="Q18" s="38" t="str">
        <f t="shared" si="5"/>
        <v>X</v>
      </c>
      <c r="R18" s="38" t="str">
        <f t="shared" si="6"/>
        <v>O</v>
      </c>
      <c r="S18" s="38" t="str">
        <f t="shared" si="7"/>
        <v>O</v>
      </c>
      <c r="T18" s="38" t="str">
        <f t="shared" si="8"/>
        <v>O</v>
      </c>
      <c r="U18" s="38" t="str">
        <f t="shared" si="11"/>
        <v>O</v>
      </c>
    </row>
    <row r="19" spans="2:21" ht="25.5" customHeight="1" thickBot="1" x14ac:dyDescent="0.2">
      <c r="B19" s="20" t="str">
        <f t="shared" si="13"/>
        <v/>
      </c>
      <c r="C19" s="22">
        <v>10</v>
      </c>
      <c r="D19" s="30"/>
      <c r="E19" s="30"/>
      <c r="F19" s="35"/>
      <c r="G19" s="36"/>
      <c r="L19" s="38">
        <f t="array" ref="L19">MAX(IFERROR(FIND(区切文字,TRIM(D19)),0))</f>
        <v>0</v>
      </c>
      <c r="M19" s="38">
        <f t="array" ref="M19">MAX(IFERROR(FIND(区切文字,TRIM(E19)),0))</f>
        <v>0</v>
      </c>
      <c r="N19" s="38" t="str">
        <f t="shared" si="9"/>
        <v>O</v>
      </c>
      <c r="O19" s="38" t="str">
        <f t="shared" si="10"/>
        <v>X</v>
      </c>
      <c r="P19" s="38" t="str">
        <f t="shared" si="4"/>
        <v/>
      </c>
      <c r="Q19" s="38" t="str">
        <f t="shared" si="5"/>
        <v>X</v>
      </c>
      <c r="R19" s="38" t="str">
        <f t="shared" si="6"/>
        <v>O</v>
      </c>
      <c r="S19" s="38" t="str">
        <f t="shared" si="7"/>
        <v>O</v>
      </c>
      <c r="T19" s="38" t="str">
        <f t="shared" si="8"/>
        <v>O</v>
      </c>
      <c r="U19" s="38" t="str">
        <f t="shared" si="11"/>
        <v>O</v>
      </c>
    </row>
    <row r="20" spans="2:21" ht="6.75" customHeight="1" x14ac:dyDescent="0.15"/>
    <row r="21" spans="2:21" ht="25.5" hidden="1" customHeight="1" thickBot="1" x14ac:dyDescent="0.2">
      <c r="B21" s="15" t="str">
        <f>IF(Q21&amp;R21&amp;S21="OO","OK","NG")</f>
        <v>OK</v>
      </c>
      <c r="C21" s="23" t="s">
        <v>43</v>
      </c>
      <c r="D21" s="24" t="s">
        <v>45</v>
      </c>
      <c r="E21" s="25"/>
      <c r="F21" s="16"/>
      <c r="G21" s="26"/>
      <c r="L21" s="38">
        <f t="array" ref="L21">MAX(IFERROR(FIND(区切文字,TRIM(D21)),0))</f>
        <v>3</v>
      </c>
      <c r="Q21" s="38" t="str">
        <f>IF(D21&amp;E21&amp;F21&amp;G21="","X","O")</f>
        <v>O</v>
      </c>
      <c r="R21" s="38" t="str">
        <f t="shared" ref="R21" si="14">IF(AND(Q21="O",L21=0),"X","O")</f>
        <v>O</v>
      </c>
    </row>
  </sheetData>
  <sheetProtection algorithmName="SHA-512" hashValue="73gmtHc6HmCS/9P4Vnwoe47rNrykadKsSx8xwmLI9a7w1AONMm/FaB7+9MtmtYoJFznOfT+r28DXxi9kOhF1uQ==" saltValue="HtIrQXFHjV5/TtnqmZU4tA==" spinCount="100000" sheet="1" objects="1" scenarios="1"/>
  <mergeCells count="2">
    <mergeCell ref="E2:G2"/>
    <mergeCell ref="E3:G4"/>
  </mergeCells>
  <phoneticPr fontId="1"/>
  <conditionalFormatting sqref="B6:B19">
    <cfRule type="expression" dxfId="5" priority="5">
      <formula>B6="NG"</formula>
    </cfRule>
  </conditionalFormatting>
  <conditionalFormatting sqref="C2:C3 B5:G5 B9:G9">
    <cfRule type="expression" dxfId="4" priority="2">
      <formula>$D$2="女子"</formula>
    </cfRule>
    <cfRule type="expression" dxfId="3" priority="3">
      <formula>$D$2="男子"</formula>
    </cfRule>
  </conditionalFormatting>
  <conditionalFormatting sqref="D6:G6 D10:G16 D21">
    <cfRule type="expression" dxfId="2" priority="7">
      <formula>D6=""</formula>
    </cfRule>
  </conditionalFormatting>
  <conditionalFormatting sqref="D6:G19">
    <cfRule type="expression" dxfId="1" priority="6">
      <formula>R6="X"</formula>
    </cfRule>
  </conditionalFormatting>
  <conditionalFormatting sqref="E2:G2">
    <cfRule type="expression" dxfId="0" priority="4">
      <formula>$E$2&lt;&gt;""</formula>
    </cfRule>
  </conditionalFormatting>
  <dataValidations count="4">
    <dataValidation type="list" allowBlank="1" showInputMessage="1" showErrorMessage="1" sqref="F6:F8">
      <formula1>"有,無,期限切れ,取得中"</formula1>
    </dataValidation>
    <dataValidation type="list" allowBlank="1" showInputMessage="1" showErrorMessage="1" sqref="D3">
      <formula1>チーム種別</formula1>
    </dataValidation>
    <dataValidation type="list" allowBlank="1" showInputMessage="1" showErrorMessage="1" sqref="F10:F19">
      <formula1>学年</formula1>
    </dataValidation>
    <dataValidation type="list" allowBlank="1" showInputMessage="1" showErrorMessage="1" sqref="D2">
      <formula1>種目</formula1>
    </dataValidation>
  </dataValidations>
  <pageMargins left="0.7" right="0.7" top="0.75" bottom="0.75" header="0.3" footer="0.3"/>
  <pageSetup paperSize="9" orientation="portrait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ワークシート</vt:lpstr>
      </vt:variant>
      <vt:variant>
        <vt:i4>4</vt:i4>
      </vt:variant>
      <vt:variant>
        <vt:lpstr>名前付き一覧</vt:lpstr>
      </vt:variant>
      <vt:variant>
        <vt:i4>18</vt:i4>
      </vt:variant>
    </vt:vector>
  </HeadingPairs>
  <TitlesOfParts>
    <vt:vector size="22" baseType="lpstr">
      <vt:lpstr>データ</vt:lpstr>
      <vt:lpstr>申込書共通情報</vt:lpstr>
      <vt:lpstr>男子</vt:lpstr>
      <vt:lpstr>女子</vt:lpstr>
      <vt:lpstr>ERRふりがな区切</vt:lpstr>
      <vt:lpstr>ERRふりがな未入力</vt:lpstr>
      <vt:lpstr>ERR学年</vt:lpstr>
      <vt:lpstr>ERR種目未選択</vt:lpstr>
      <vt:lpstr>ERR審判資格</vt:lpstr>
      <vt:lpstr>ERR選手区切</vt:lpstr>
      <vt:lpstr>ERR選手未入力</vt:lpstr>
      <vt:lpstr>ERR大会成績未選択</vt:lpstr>
      <vt:lpstr>ERR登録番号</vt:lpstr>
      <vt:lpstr>ERR必須入力</vt:lpstr>
      <vt:lpstr>オープン参加</vt:lpstr>
      <vt:lpstr>チーム種別</vt:lpstr>
      <vt:lpstr>学年</vt:lpstr>
      <vt:lpstr>学年変換</vt:lpstr>
      <vt:lpstr>競技種目</vt:lpstr>
      <vt:lpstr>区切文字</vt:lpstr>
      <vt:lpstr>種目</vt:lpstr>
      <vt:lpstr>成績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小野哲也</dc:creator>
  <cp:lastModifiedBy>user</cp:lastModifiedBy>
  <dcterms:created xsi:type="dcterms:W3CDTF">2018-09-09T10:18:18Z</dcterms:created>
  <dcterms:modified xsi:type="dcterms:W3CDTF">2026-04-03T00:21:02Z</dcterms:modified>
</cp:coreProperties>
</file>